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D.1.4.4 - Vzduchotechnika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'D.1.4.4 - Vzduchotechnika'!$C$87:$K$318</definedName>
    <definedName name="_xlnm.Print_Area" localSheetId="1">'D.1.4.4 - Vzduchotechnika'!$C$4:$J$39,'D.1.4.4 - Vzduchotechnika'!$C$45:$J$69,'D.1.4.4 - Vzduchotechnika'!$C$75:$K$318</definedName>
    <definedName name="_xlnm.Print_Titles" localSheetId="1">'D.1.4.4 - Vzduchotechnika'!$87:$87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99"/>
  <c r="J37"/>
  <c r="J36"/>
  <c i="1" r="AY55"/>
  <c i="2" r="J35"/>
  <c i="1" r="AX55"/>
  <c i="2"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92"/>
  <c r="BH292"/>
  <c r="BG292"/>
  <c r="BF292"/>
  <c r="T292"/>
  <c r="R292"/>
  <c r="P292"/>
  <c r="BI288"/>
  <c r="BH288"/>
  <c r="BG288"/>
  <c r="BF288"/>
  <c r="T288"/>
  <c r="R288"/>
  <c r="P288"/>
  <c r="BI287"/>
  <c r="BH287"/>
  <c r="BG287"/>
  <c r="BF287"/>
  <c r="T287"/>
  <c r="R287"/>
  <c r="P287"/>
  <c r="BI283"/>
  <c r="BH283"/>
  <c r="BG283"/>
  <c r="BF283"/>
  <c r="T283"/>
  <c r="R283"/>
  <c r="P283"/>
  <c r="BI282"/>
  <c r="BH282"/>
  <c r="BG282"/>
  <c r="BF282"/>
  <c r="T282"/>
  <c r="R282"/>
  <c r="P282"/>
  <c r="BI278"/>
  <c r="BH278"/>
  <c r="BG278"/>
  <c r="BF278"/>
  <c r="T278"/>
  <c r="R278"/>
  <c r="P278"/>
  <c r="BI277"/>
  <c r="BH277"/>
  <c r="BG277"/>
  <c r="BF277"/>
  <c r="T277"/>
  <c r="R277"/>
  <c r="P277"/>
  <c r="BI273"/>
  <c r="BH273"/>
  <c r="BG273"/>
  <c r="BF273"/>
  <c r="T273"/>
  <c r="R273"/>
  <c r="P273"/>
  <c r="BI272"/>
  <c r="BH272"/>
  <c r="BG272"/>
  <c r="BF272"/>
  <c r="T272"/>
  <c r="R272"/>
  <c r="P272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6"/>
  <c r="BH246"/>
  <c r="BG246"/>
  <c r="BF246"/>
  <c r="T246"/>
  <c r="R246"/>
  <c r="P246"/>
  <c r="BI242"/>
  <c r="BH242"/>
  <c r="BG242"/>
  <c r="BF242"/>
  <c r="T242"/>
  <c r="R242"/>
  <c r="P242"/>
  <c r="BI241"/>
  <c r="BH241"/>
  <c r="BG241"/>
  <c r="BF241"/>
  <c r="T241"/>
  <c r="R241"/>
  <c r="P241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18"/>
  <c r="BH218"/>
  <c r="BG218"/>
  <c r="BF218"/>
  <c r="T218"/>
  <c r="R218"/>
  <c r="P218"/>
  <c r="BI217"/>
  <c r="BH217"/>
  <c r="BG217"/>
  <c r="BF217"/>
  <c r="T217"/>
  <c r="R217"/>
  <c r="P217"/>
  <c r="BI213"/>
  <c r="BH213"/>
  <c r="BG213"/>
  <c r="BF213"/>
  <c r="T213"/>
  <c r="R213"/>
  <c r="P213"/>
  <c r="BI212"/>
  <c r="BH212"/>
  <c r="BG212"/>
  <c r="BF212"/>
  <c r="T212"/>
  <c r="R212"/>
  <c r="P212"/>
  <c r="BI208"/>
  <c r="BH208"/>
  <c r="BG208"/>
  <c r="BF208"/>
  <c r="T208"/>
  <c r="R208"/>
  <c r="P208"/>
  <c r="BI207"/>
  <c r="BH207"/>
  <c r="BG207"/>
  <c r="BF207"/>
  <c r="T207"/>
  <c r="R207"/>
  <c r="P207"/>
  <c r="BI203"/>
  <c r="BH203"/>
  <c r="BG203"/>
  <c r="BF203"/>
  <c r="T203"/>
  <c r="R203"/>
  <c r="P203"/>
  <c r="BI202"/>
  <c r="BH202"/>
  <c r="BG202"/>
  <c r="BF202"/>
  <c r="T202"/>
  <c r="R202"/>
  <c r="P202"/>
  <c r="BI198"/>
  <c r="BH198"/>
  <c r="BG198"/>
  <c r="BF198"/>
  <c r="T198"/>
  <c r="R198"/>
  <c r="P198"/>
  <c r="BI197"/>
  <c r="BH197"/>
  <c r="BG197"/>
  <c r="BF197"/>
  <c r="T197"/>
  <c r="R197"/>
  <c r="P197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82"/>
  <c r="BH182"/>
  <c r="BG182"/>
  <c r="BF182"/>
  <c r="T182"/>
  <c r="R182"/>
  <c r="P182"/>
  <c r="BI178"/>
  <c r="BH178"/>
  <c r="BG178"/>
  <c r="BF178"/>
  <c r="T178"/>
  <c r="R178"/>
  <c r="P178"/>
  <c r="BI177"/>
  <c r="BH177"/>
  <c r="BG177"/>
  <c r="BF177"/>
  <c r="T177"/>
  <c r="R177"/>
  <c r="P177"/>
  <c r="BI173"/>
  <c r="BH173"/>
  <c r="BG173"/>
  <c r="BF173"/>
  <c r="T173"/>
  <c r="R173"/>
  <c r="P173"/>
  <c r="BI172"/>
  <c r="BH172"/>
  <c r="BG172"/>
  <c r="BF172"/>
  <c r="T172"/>
  <c r="R172"/>
  <c r="P172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J63"/>
  <c r="BI97"/>
  <c r="BH97"/>
  <c r="BG97"/>
  <c r="BF97"/>
  <c r="T97"/>
  <c r="T96"/>
  <c r="R97"/>
  <c r="R96"/>
  <c r="P97"/>
  <c r="P96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55"/>
  <c r="J17"/>
  <c r="J12"/>
  <c r="J52"/>
  <c r="E7"/>
  <c r="E48"/>
  <c i="1" r="L50"/>
  <c r="AM50"/>
  <c r="AM49"/>
  <c r="L49"/>
  <c r="AM47"/>
  <c r="L47"/>
  <c r="L45"/>
  <c r="L44"/>
  <c i="2" r="J287"/>
  <c r="BK212"/>
  <c r="J222"/>
  <c r="J278"/>
  <c r="J173"/>
  <c r="J315"/>
  <c r="J130"/>
  <c r="J292"/>
  <c r="BK192"/>
  <c r="BK246"/>
  <c r="J288"/>
  <c r="BK203"/>
  <c r="J241"/>
  <c r="J135"/>
  <c r="J162"/>
  <c r="BK130"/>
  <c r="J120"/>
  <c r="J97"/>
  <c r="BK120"/>
  <c r="BK223"/>
  <c r="BK173"/>
  <c r="BK105"/>
  <c r="BK287"/>
  <c r="BK131"/>
  <c r="BK95"/>
  <c r="J178"/>
  <c r="BK262"/>
  <c r="J104"/>
  <c r="BK283"/>
  <c r="J259"/>
  <c r="J105"/>
  <c r="J167"/>
  <c r="BK237"/>
  <c r="J127"/>
  <c r="J313"/>
  <c r="BK259"/>
  <c r="J229"/>
  <c r="BK208"/>
  <c r="BK317"/>
  <c r="BK133"/>
  <c r="J262"/>
  <c r="BK135"/>
  <c r="BK182"/>
  <c r="BK303"/>
  <c r="J182"/>
  <c r="J255"/>
  <c r="BK148"/>
  <c r="BK123"/>
  <c r="BK119"/>
  <c r="BK232"/>
  <c r="J119"/>
  <c r="BK167"/>
  <c r="J301"/>
  <c r="J134"/>
  <c r="J116"/>
  <c r="J212"/>
  <c r="BK198"/>
  <c r="BK106"/>
  <c r="BK112"/>
  <c r="BK94"/>
  <c r="J242"/>
  <c r="J138"/>
  <c r="BK241"/>
  <c r="J193"/>
  <c r="J202"/>
  <c r="BK188"/>
  <c r="J187"/>
  <c r="BK91"/>
  <c r="BK104"/>
  <c r="BK266"/>
  <c r="BK102"/>
  <c r="BK115"/>
  <c r="J273"/>
  <c r="BK183"/>
  <c r="BK134"/>
  <c r="J106"/>
  <c r="J126"/>
  <c i="1" r="AS54"/>
  <c i="2" r="J314"/>
  <c r="J208"/>
  <c r="BK297"/>
  <c r="J172"/>
  <c r="J247"/>
  <c r="BK268"/>
  <c r="J177"/>
  <c r="BK108"/>
  <c r="J308"/>
  <c r="BK278"/>
  <c r="J226"/>
  <c r="BK312"/>
  <c r="BK282"/>
  <c r="BK277"/>
  <c r="J282"/>
  <c r="J152"/>
  <c r="BK97"/>
  <c r="BK116"/>
  <c r="BK288"/>
  <c r="BK147"/>
  <c r="BK218"/>
  <c r="BK222"/>
  <c r="J95"/>
  <c r="J305"/>
  <c r="BK178"/>
  <c r="BK172"/>
  <c r="J267"/>
  <c r="J133"/>
  <c r="BK143"/>
  <c r="J123"/>
  <c r="J102"/>
  <c r="J312"/>
  <c r="J218"/>
  <c r="J146"/>
  <c r="J257"/>
  <c r="BK247"/>
  <c r="J148"/>
  <c r="BK158"/>
  <c r="J112"/>
  <c r="BK302"/>
  <c r="J302"/>
  <c r="BK251"/>
  <c r="J147"/>
  <c r="J232"/>
  <c r="BK293"/>
  <c r="J143"/>
  <c r="BK152"/>
  <c r="J158"/>
  <c r="J283"/>
  <c r="BK229"/>
  <c r="J272"/>
  <c r="BK101"/>
  <c r="BK226"/>
  <c r="BK273"/>
  <c r="J268"/>
  <c r="BK103"/>
  <c r="BK272"/>
  <c r="BK168"/>
  <c r="J237"/>
  <c r="J142"/>
  <c r="J303"/>
  <c r="BK256"/>
  <c r="J163"/>
  <c r="BK139"/>
  <c r="J197"/>
  <c r="BK142"/>
  <c r="J266"/>
  <c r="BK292"/>
  <c r="BK257"/>
  <c r="J108"/>
  <c r="J256"/>
  <c r="J91"/>
  <c r="BK236"/>
  <c r="J246"/>
  <c r="J217"/>
  <c r="J203"/>
  <c r="BK308"/>
  <c r="BK255"/>
  <c r="BK202"/>
  <c r="BK163"/>
  <c r="BK126"/>
  <c r="BK187"/>
  <c r="J168"/>
  <c r="J188"/>
  <c r="J103"/>
  <c r="BK193"/>
  <c r="BK305"/>
  <c r="J131"/>
  <c r="J251"/>
  <c r="BK177"/>
  <c r="J223"/>
  <c r="BK146"/>
  <c r="J157"/>
  <c r="J236"/>
  <c r="BK242"/>
  <c r="J183"/>
  <c r="J101"/>
  <c r="J115"/>
  <c r="BK314"/>
  <c r="BK157"/>
  <c r="BK132"/>
  <c r="J192"/>
  <c r="J277"/>
  <c r="J213"/>
  <c r="J94"/>
  <c r="J132"/>
  <c r="J317"/>
  <c r="BK127"/>
  <c r="BK217"/>
  <c r="J198"/>
  <c r="J153"/>
  <c r="BK315"/>
  <c r="J297"/>
  <c r="BK207"/>
  <c r="BK313"/>
  <c r="BK197"/>
  <c r="J293"/>
  <c r="BK267"/>
  <c r="BK162"/>
  <c r="BK153"/>
  <c r="BK138"/>
  <c r="BK301"/>
  <c r="J207"/>
  <c r="BK213"/>
  <c r="J139"/>
  <c l="1" r="BK90"/>
  <c r="J90"/>
  <c r="J61"/>
  <c r="BK111"/>
  <c r="R261"/>
  <c r="P90"/>
  <c r="BK100"/>
  <c r="J100"/>
  <c r="J64"/>
  <c r="T100"/>
  <c r="P261"/>
  <c r="BK307"/>
  <c r="J307"/>
  <c r="J68"/>
  <c r="P111"/>
  <c r="T261"/>
  <c r="R111"/>
  <c r="R110"/>
  <c r="P307"/>
  <c r="R90"/>
  <c r="R100"/>
  <c r="T90"/>
  <c r="P100"/>
  <c r="BK261"/>
  <c r="J261"/>
  <c r="J67"/>
  <c r="R307"/>
  <c r="T111"/>
  <c r="T110"/>
  <c r="T307"/>
  <c r="BK96"/>
  <c r="J96"/>
  <c r="J62"/>
  <c r="J55"/>
  <c r="F85"/>
  <c r="BE126"/>
  <c r="BE162"/>
  <c r="BE178"/>
  <c r="BE183"/>
  <c r="BE192"/>
  <c r="BE198"/>
  <c r="BE226"/>
  <c r="J82"/>
  <c r="BE101"/>
  <c r="BE105"/>
  <c r="BE116"/>
  <c r="BE133"/>
  <c r="BE187"/>
  <c r="BE188"/>
  <c r="BE229"/>
  <c r="BE237"/>
  <c r="BE251"/>
  <c r="BE255"/>
  <c r="E78"/>
  <c r="BE91"/>
  <c r="BE94"/>
  <c r="BE95"/>
  <c r="BE106"/>
  <c r="BE130"/>
  <c r="BE147"/>
  <c r="BE148"/>
  <c r="BE172"/>
  <c r="BE217"/>
  <c r="BE232"/>
  <c r="BE259"/>
  <c r="BE266"/>
  <c r="BE267"/>
  <c r="BE119"/>
  <c r="BE134"/>
  <c r="BE193"/>
  <c r="BE212"/>
  <c r="BE213"/>
  <c r="BE278"/>
  <c r="BE283"/>
  <c r="BE102"/>
  <c r="BE104"/>
  <c r="BE108"/>
  <c r="BE112"/>
  <c r="BE115"/>
  <c r="BE120"/>
  <c r="BE127"/>
  <c r="BE135"/>
  <c r="BE142"/>
  <c r="BE158"/>
  <c r="BE167"/>
  <c r="BE168"/>
  <c r="BE203"/>
  <c r="BE208"/>
  <c r="BE222"/>
  <c r="BE223"/>
  <c r="BE236"/>
  <c r="BE246"/>
  <c r="BE247"/>
  <c r="BE257"/>
  <c r="BE293"/>
  <c r="BE301"/>
  <c r="BE97"/>
  <c r="BE103"/>
  <c r="BE146"/>
  <c r="BE157"/>
  <c r="BE163"/>
  <c r="BE202"/>
  <c r="BE207"/>
  <c r="BE241"/>
  <c r="BE268"/>
  <c r="BE272"/>
  <c r="BE277"/>
  <c r="BE287"/>
  <c r="BE288"/>
  <c r="BE297"/>
  <c r="BE302"/>
  <c r="BE303"/>
  <c r="BE305"/>
  <c r="BE312"/>
  <c r="BE123"/>
  <c r="BE131"/>
  <c r="BE132"/>
  <c r="BE138"/>
  <c r="BE139"/>
  <c r="BE143"/>
  <c r="BE152"/>
  <c r="BE153"/>
  <c r="BE173"/>
  <c r="BE177"/>
  <c r="BE182"/>
  <c r="BE197"/>
  <c r="BE218"/>
  <c r="BE242"/>
  <c r="BE256"/>
  <c r="BE262"/>
  <c r="BE273"/>
  <c r="BE282"/>
  <c r="BE292"/>
  <c r="BE308"/>
  <c r="BE313"/>
  <c r="BE314"/>
  <c r="BE315"/>
  <c r="BE317"/>
  <c r="J34"/>
  <c i="1" r="AW55"/>
  <c i="2" r="F35"/>
  <c i="1" r="BB55"/>
  <c r="BB54"/>
  <c r="AX54"/>
  <c i="2" r="F34"/>
  <c i="1" r="BA55"/>
  <c r="BA54"/>
  <c r="W30"/>
  <c i="2" r="F37"/>
  <c i="1" r="BD55"/>
  <c r="BD54"/>
  <c r="W33"/>
  <c i="2" r="F36"/>
  <c i="1" r="BC55"/>
  <c r="BC54"/>
  <c r="AY54"/>
  <c i="2" l="1" r="T89"/>
  <c r="T88"/>
  <c r="P110"/>
  <c r="P89"/>
  <c r="P88"/>
  <c i="1" r="AU55"/>
  <c i="2" r="R89"/>
  <c r="R88"/>
  <c r="BK110"/>
  <c r="J110"/>
  <c r="J65"/>
  <c r="J111"/>
  <c r="J66"/>
  <c r="BK89"/>
  <c r="J89"/>
  <c r="J60"/>
  <c r="J33"/>
  <c i="1" r="AV55"/>
  <c r="AT55"/>
  <c r="W31"/>
  <c r="AW54"/>
  <c r="AK30"/>
  <c r="AU54"/>
  <c r="W32"/>
  <c i="2" r="F33"/>
  <c i="1" r="AZ55"/>
  <c r="AZ54"/>
  <c r="AV54"/>
  <c r="AK29"/>
  <c i="2" l="1" r="BK88"/>
  <c r="J88"/>
  <c r="J30"/>
  <c i="1" r="AG55"/>
  <c r="AG54"/>
  <c r="AK26"/>
  <c r="AK35"/>
  <c r="W29"/>
  <c r="AT54"/>
  <c i="2" l="1" r="J39"/>
  <c r="J5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<sst xmlns="http://schemas.openxmlformats.org/spreadsheetml/2006/main">
  <si>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</si>
  <si>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</si>
  <si>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</si>
  <si>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</si>
  <si>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</si>
  <si>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{949a2f52-6dda-4f7b-aef5-0a9abc40a3c5}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</si>
  <si>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</si>
  <si>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</si>
  <si>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</si>
  <si>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</si>
  <si>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</si>
  <si>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</si>
  <si>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</si>
  <si>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</si>
  <si>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00289-2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</si>
  <si>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</si>
  <si>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</si>
  <si>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Depozitář Městského muzea Česká Třebová</t>
  </si>
  <si>
    <t>KSO:</t>
  </si>
  <si>
    <t/>
  </si>
  <si>
    <t>CC-CZ:</t>
  </si>
  <si>
    <t>Místo:</t>
  </si>
  <si>
    <t>Česká Třebová</t>
  </si>
  <si>
    <t>Datum:</t>
  </si>
  <si>
    <t>16. 10. 2022</t>
  </si>
  <si>
    <t>Zadavatel:</t>
  </si>
  <si>
    <t>IČ:</t>
  </si>
  <si>
    <t>Město Česká Třebová Staré náměstí 78</t>
  </si>
  <si>
    <t>DIČ:</t>
  </si>
  <si>
    <t>Uchazeč:</t>
  </si>
  <si>
    <t>Vyplň údaj</t>
  </si>
  <si>
    <t>Projektant:</t>
  </si>
  <si>
    <t>16753631</t>
  </si>
  <si>
    <t>Ing.Libor Sauer, Svitavy</t>
  </si>
  <si>
    <t>True</t>
  </si>
  <si>
    <t>Zpracovatel:</t>
  </si>
  <si>
    <t xml:space="preserve"> </t>
  </si>
  <si>
    <t>Poznámka:</t>
  </si>
  <si>
    <t>PŘESNÝ POPIS JEDNOTLIVÝCH POLOŽEK VIZ TECHNICKÁ SPECIFIKACE VZDUCHOTECHNIKY 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</si>
  <si>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</si>
  <si>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</si>
  <si>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</si>
  <si>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</si>
  <si>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</si>
  <si>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</si>
  <si>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</si>
  <si>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</si>
  <si>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</si>
  <si>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</si>
  <si>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</si>
  <si>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</si>
  <si>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</si>
  <si>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</si>
  <si>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</si>
  <si>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</si>
  <si>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</si>
  <si>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</si>
  <si>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</si>
  <si>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</si>
  <si>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</si>
  <si>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</si>
  <si>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</si>
  <si>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</si>
  <si>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</si>
  <si>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</si>
  <si>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</si>
  <si>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</si>
  <si>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</si>
  <si>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</si>
  <si>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</si>
  <si>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</si>
  <si>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</si>
  <si>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</si>
  <si>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</si>
  <si>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</si>
  <si>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</si>
  <si>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</si>
  <si>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</si>
  <si>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D.1.4.4</t>
  </si>
  <si>
    <t>Vzduchotechnika</t>
  </si>
  <si>
    <t>STA</t>
  </si>
  <si>
    <t>1</t>
  </si>
  <si>
    <t>{d8865110-25c1-4633-8ddc-f603fe254407}</t>
  </si>
  <si>
    <t>801 45 13</t>
  </si>
  <si>
    <t>2</t>
  </si>
  <si>
    <t>KRYCÍ LIST SOUPISU PRACÍ</t>
  </si>
  <si>
    <t>Objekt:</t>
  </si>
  <si>
    <t>D.1.4.4 - Vzduchotechnika</t>
  </si>
  <si>
    <t>PŘESNÝ POPIS JEDNOTLIVÝCH POLOŽEK VIZ TECHNICKÁ SPECIFIKACE VZDUCHOTECHNIKY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</si>
  <si>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</si>
  <si>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</si>
  <si>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</si>
  <si>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</si>
  <si>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</si>
  <si>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</si>
  <si>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998 - Přesun hmot</t>
  </si>
  <si>
    <t xml:space="preserve">    PSV - Práce a dodávky PSV</t>
  </si>
  <si>
    <t xml:space="preserve">    713 - Izolace tepelné</t>
  </si>
  <si>
    <t xml:space="preserve">    751 - Vzduchotechnika</t>
  </si>
  <si>
    <t xml:space="preserve">      751-1 - Vzduchotechnika - Zařízení "1"</t>
  </si>
  <si>
    <t xml:space="preserve">      751-2 - Vzduchotechnika - Zařízení "2"</t>
  </si>
  <si>
    <t xml:space="preserve">      751-3 - Vzduchotechnika - Zařízení "3"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</si>
  <si>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</si>
  <si>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</si>
  <si>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</si>
  <si>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</si>
  <si>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</si>
  <si>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</si>
  <si>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</si>
  <si>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</si>
  <si>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</si>
  <si>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</si>
  <si>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</si>
  <si>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</si>
  <si>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</si>
  <si>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</si>
  <si>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</si>
  <si>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</si>
  <si>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</si>
  <si>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</si>
  <si>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</si>
  <si>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</si>
  <si>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pracovní pro objekty pozemních staveb pro zatížení do 150 kg/m2, o výšce lešeňové podlahy do 1,9 m</t>
  </si>
  <si>
    <t>m2</t>
  </si>
  <si>
    <t>CS ÚRS 2022 02</t>
  </si>
  <si>
    <t>4</t>
  </si>
  <si>
    <t>-1921875558</t>
  </si>
  <si>
    <t>Online PSC</t>
  </si>
  <si>
    <t>https://podminky.urs.cz/item/CS_URS_2022_02/949101111</t>
  </si>
  <si>
    <t>VV</t>
  </si>
  <si>
    <t xml:space="preserve">65,00         "pro montáž vzduchotechniky (výška max. až 1,5 m)</t>
  </si>
  <si>
    <t>99997X001</t>
  </si>
  <si>
    <t>Výrobní dokumentace pro výrobu a montáž vzduchotechniky</t>
  </si>
  <si>
    <t>soubor</t>
  </si>
  <si>
    <t>-568095979</t>
  </si>
  <si>
    <t>3</t>
  </si>
  <si>
    <t>99998X002</t>
  </si>
  <si>
    <t>Zpracování provozního řádu pro obsluhu a údržbu zaškolení obsluhy schémata doklady o revizích</t>
  </si>
  <si>
    <t>-1468000214</t>
  </si>
  <si>
    <t>998</t>
  </si>
  <si>
    <t>Přesun hmot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</si>
  <si>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</si>
  <si>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</si>
  <si>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t</t>
  </si>
  <si>
    <t>1841193801</t>
  </si>
  <si>
    <t>https://podminky.urs.cz/item/CS_URS_2022_02/998017002</t>
  </si>
  <si>
    <t>PSV</t>
  </si>
  <si>
    <t>Práce a dodávky PSV</t>
  </si>
  <si>
    <t>713</t>
  </si>
  <si>
    <t>Izolace tepelné</t>
  </si>
  <si>
    <t>5</t>
  </si>
  <si>
    <t>713361213X01</t>
  </si>
  <si>
    <t>Kompletní montáž tepelné izolace tl. 80 mm (2x40 mm) na bázi syntetického kaučuku vzduchotechnického potrubí včetně spojovacího, pomocného a montážního materiálu (včetně přelepení spojů Al páskou) dvouvrvstvá</t>
  </si>
  <si>
    <t>16</t>
  </si>
  <si>
    <t>-626580828</t>
  </si>
  <si>
    <t>6</t>
  </si>
  <si>
    <t>M</t>
  </si>
  <si>
    <t>283777431X02</t>
  </si>
  <si>
    <t>tepelná izolace z flexibilního elastomerního izolačního materiálu s uzavřenými buňkami syntetický kaučuk) materiál tepelné izolace - syntetický kaučuk pro chlazení součinitel difuze μ=10 000 použití od -50°C do +105°C součinitel tepelné vodivosti λ=0,034 W/mK při 0°C samozhášecí oheň nešířící a při ohni neskapávající černá barva pásy svinuté do role se sítí zabraňující nežádoucímu protažení pásu tl.40 mm</t>
  </si>
  <si>
    <t>32</t>
  </si>
  <si>
    <t>1365572748</t>
  </si>
  <si>
    <t>7</t>
  </si>
  <si>
    <t>283777441X03</t>
  </si>
  <si>
    <t>tepelná izolace z flexibilního elastomerního izolačního materiálu s uzavřenými buňkami syntetický kaučuk) materiál tepelné izolace - syntetický kaučuk pro chlazení součinitel difuze μ=10 000 použití od -50°C do +105°C součinitel tepelné vodivosti λ=0,034 W/mK při 0°C samozhášecí oheň nešířící a při ohni neskapávající černá barva pásy svinuté do role se sítí zabraňující nežádoucímu protažení pásu povrchová úprava hliníková fólie tl.40 mm</t>
  </si>
  <si>
    <t>-1678092698</t>
  </si>
  <si>
    <t>8</t>
  </si>
  <si>
    <t>713361211X04</t>
  </si>
  <si>
    <t>Kompletní montáž tepelné izolace tl. 40 mm (1x40 mm) na bázi syntetického kaučuku vzduchotechnického potrubí včetně spojovacího, pomocného a montážního materiálu (včetně přelepení spojů Al páskou) jednovrstvá</t>
  </si>
  <si>
    <t>-2119514484</t>
  </si>
  <si>
    <t>283777451X05</t>
  </si>
  <si>
    <t>-119312034</t>
  </si>
  <si>
    <t>10</t>
  </si>
  <si>
    <t>998713101</t>
  </si>
  <si>
    <t>Přesun hmot pro izolace tepelné stanovený z hmotnosti přesunovaného materiálu vodorovná dopravní vzdálenost do 50 m v objektech výšky do 6 m</t>
  </si>
  <si>
    <t>2120905084</t>
  </si>
  <si>
    <t>https://podminky.urs.cz/item/CS_URS_2022_02/998713101</t>
  </si>
  <si>
    <t>11</t>
  </si>
  <si>
    <t>998713193</t>
  </si>
  <si>
    <t>Přesun hmot pro izolace tepelné stanovený z hmotnosti přesunovaného materiálu Příplatek k cenám za zvětšený přesun přes vymezenou největší dopravní vzdálenost do 500 m</t>
  </si>
  <si>
    <t>158838823</t>
  </si>
  <si>
    <t>https://podminky.urs.cz/item/CS_URS_2022_02/998713193</t>
  </si>
  <si>
    <t>751</t>
  </si>
  <si>
    <t>751-1</t>
  </si>
  <si>
    <t>Vzduchotechnika - Zařízení "1"</t>
  </si>
  <si>
    <t>12</t>
  </si>
  <si>
    <t>75114X001</t>
  </si>
  <si>
    <t xml:space="preserve">Montáž vzduchotechnické jednotky 1.01 </t>
  </si>
  <si>
    <t>-1852290995</t>
  </si>
  <si>
    <t xml:space="preserve">Zařízení "1" Větrání depozitářů  m.č. 105, 108, 109 a chodby m.č. 103 </t>
  </si>
  <si>
    <t>13</t>
  </si>
  <si>
    <t>42911111X01</t>
  </si>
  <si>
    <t xml:space="preserve">Kompaktní vnitřní obousměrná větrací jednotka (přívod, odvod) s rekuperací tepla podstropní provedení dl. x š. x v. 1 600 x 765 x 384 mm protiproudý deskový rekuperátor se zvýšenou účinností s bypassem s elektropohonem účinnost ZZT 84% EC motory ventilátorů 230V/50Hz vestavěný elektrický ohřívač vzduchu (230V/50 Hz, příkon 1,8 kW) cirkulační klapka se servopohonem filtry přívod e1-ePM1 55% (F7), odvod i1-ePM1 55%  F7 s manometry včetně regulačních modulů (RD5) servopohonů a čidel  pro ovládání jednotky  uzavírací klapky se servopohonem - přívod e1, odvod i1, rozvodnice osazená na jednotce, jednotka komplet smontována z výroby (Vp/Vo = 400 m3/h) jednotka splňuje ErP od 1.1.2018 (Ecodesign) - nařízení EU 1253/2014)</t>
  </si>
  <si>
    <t>kus</t>
  </si>
  <si>
    <t>509771689</t>
  </si>
  <si>
    <t>14</t>
  </si>
  <si>
    <t>75114X002</t>
  </si>
  <si>
    <t>Montáž dálkového ovladače - regulátoru vzduchotechnické jednotky (elektro propojení viz část elektro)</t>
  </si>
  <si>
    <t>1085284890</t>
  </si>
  <si>
    <t>42911113X02</t>
  </si>
  <si>
    <t xml:space="preserve">Dálkový digitální ovladač - regulátor vzduchotechnické jednotky 1.01 </t>
  </si>
  <si>
    <t>2141913004</t>
  </si>
  <si>
    <t>751151114X03</t>
  </si>
  <si>
    <t>Zprovoznění a seřízení vzduchotechnické jednotky 1.01 servisním technikem</t>
  </si>
  <si>
    <t>2041499230</t>
  </si>
  <si>
    <t>17</t>
  </si>
  <si>
    <t>751151126X04</t>
  </si>
  <si>
    <t>Montáž kouřového čidla do VZT potrubí (elektro propojení viz část elektro)</t>
  </si>
  <si>
    <t>469658443</t>
  </si>
  <si>
    <t>18</t>
  </si>
  <si>
    <t>42911151X004</t>
  </si>
  <si>
    <t>Kouřové čidla do VZT potrubí k odstavení VZT</t>
  </si>
  <si>
    <t>-1355677031</t>
  </si>
  <si>
    <t>19</t>
  </si>
  <si>
    <t>751631112X05</t>
  </si>
  <si>
    <t>Montáž parního zvlhčovače včetně montáže distribuční trubice páry, parní a kondenzátní hadice</t>
  </si>
  <si>
    <t>-1162912635</t>
  </si>
  <si>
    <t>20</t>
  </si>
  <si>
    <t>42911115X05</t>
  </si>
  <si>
    <t>Parní zvlhčovač s elektrodovým vyvíječem pro nepřímé zvlhčování vzduchu v potrubí zvlhčovací - parní výkon 4 kg/h součástí zvlhčovače je regulace On/Off nebo plynulá napájecí napětí 1x230 V/P/N jištění 16 A max. příkon 3,1 kW elektrické krytí IP 20 rozměry opláštění (ŠxVxH) 265 mm x 650 mm x 175 mm</t>
  </si>
  <si>
    <t>-678535254</t>
  </si>
  <si>
    <t>42911116X06</t>
  </si>
  <si>
    <t>Příslušenství - typová distribuční trubice páry typ 41-200 pro horizontální instalaci délka (L) parní distribuční trubice 200 mm materiál CrNi ocel dodávka výrobce výše uvedeného zvlhčovače</t>
  </si>
  <si>
    <t>-2085466557</t>
  </si>
  <si>
    <t>22</t>
  </si>
  <si>
    <t>42911117X07</t>
  </si>
  <si>
    <t>Příslušenství - typová parní hadice D=31/22 mm k parnímu zvlhčovači dodávka výrobce výše uvedeného zvlhčovače</t>
  </si>
  <si>
    <t>m</t>
  </si>
  <si>
    <t>-806916514</t>
  </si>
  <si>
    <t>23</t>
  </si>
  <si>
    <t>42911118X08</t>
  </si>
  <si>
    <t>Příslušenství - typová kondenzátní hadice k parnímu zvlhčovači dodávka výrobce výše uvedeného zvlhčovače</t>
  </si>
  <si>
    <t>785644395</t>
  </si>
  <si>
    <t>24</t>
  </si>
  <si>
    <t>42911119X09</t>
  </si>
  <si>
    <t>Příslušenství - ventil s filtrem 1x Z261 dodávka výrobce výše uvedeného zvlhčovače (montáž zajistí profese ZTI)</t>
  </si>
  <si>
    <t>-1721489141</t>
  </si>
  <si>
    <t>25</t>
  </si>
  <si>
    <t>751151124X10</t>
  </si>
  <si>
    <t>Montáž potrubního čidla vlhkosti do VZT potrubí</t>
  </si>
  <si>
    <t>1095315316</t>
  </si>
  <si>
    <t>26</t>
  </si>
  <si>
    <t>42911149X11</t>
  </si>
  <si>
    <t>příslušenství pro řízení vlhkosti - typové čidlo vlhkosti potrubní (0-10V) dodávka výrobce výše uvedeného zvlhčovače</t>
  </si>
  <si>
    <t>-1311051433</t>
  </si>
  <si>
    <t>27</t>
  </si>
  <si>
    <t>751151125X12</t>
  </si>
  <si>
    <t>Montáž potrubního čidla tlakové diference do VZT potrubí</t>
  </si>
  <si>
    <t>-743402880</t>
  </si>
  <si>
    <t>28</t>
  </si>
  <si>
    <t>42911150X13</t>
  </si>
  <si>
    <t>příslušenství pro řízení vlhkosti - typové čidlo tlakové diference potrubní dodávka výrobce výše uvedeného zvlhčovače</t>
  </si>
  <si>
    <t>1245489488</t>
  </si>
  <si>
    <t>29</t>
  </si>
  <si>
    <t>751151126X14</t>
  </si>
  <si>
    <t>Montáž potrubního bezpečnostního hygrostatu do VZT potrubí</t>
  </si>
  <si>
    <t>93135561</t>
  </si>
  <si>
    <t>30</t>
  </si>
  <si>
    <t>42911151X15</t>
  </si>
  <si>
    <t xml:space="preserve">příslušenství pro řízení vlhkosti - typový bezpečnostní  hygrostat do potrubí dodávka výrobce výše uvedeného zvlhčovače</t>
  </si>
  <si>
    <t>-593831154</t>
  </si>
  <si>
    <t>31</t>
  </si>
  <si>
    <t>751151127X34</t>
  </si>
  <si>
    <t>Zprovoznění a seřízení parního zvlhčovače včetně regulace servisním technikem</t>
  </si>
  <si>
    <t>1267471835</t>
  </si>
  <si>
    <t>751344112</t>
  </si>
  <si>
    <t>Montáž tlumičů hluku pro kruhové potrubí, průměru přes 100 do 200 mm</t>
  </si>
  <si>
    <t>-1464594076</t>
  </si>
  <si>
    <t>https://podminky.urs.cz/item/CS_URS_2022_02/751344112</t>
  </si>
  <si>
    <t>33</t>
  </si>
  <si>
    <t>42911131X16</t>
  </si>
  <si>
    <t>Kruhový tlumič hluku absorpční - průměr 200 mm (vnější průměr 315 mm) napojení spiro dl.1 000 mm</t>
  </si>
  <si>
    <t>-2056838317</t>
  </si>
  <si>
    <t>34</t>
  </si>
  <si>
    <t>751344113</t>
  </si>
  <si>
    <t>Montáž tlumičů hluku pro kruhové potrubí, průměru přes 200 do 300 mm</t>
  </si>
  <si>
    <t>-1588025710</t>
  </si>
  <si>
    <t>https://podminky.urs.cz/item/CS_URS_2022_02/751344113</t>
  </si>
  <si>
    <t>35</t>
  </si>
  <si>
    <t>42911132X17</t>
  </si>
  <si>
    <t>Kruhový tlumič hluku absorpční - průměr 250 mm (vnější průměr 355 mm) napojení spiro dl. 500 mm</t>
  </si>
  <si>
    <t>-1456942074</t>
  </si>
  <si>
    <t>36</t>
  </si>
  <si>
    <t>521970044</t>
  </si>
  <si>
    <t>37</t>
  </si>
  <si>
    <t>42911133X18</t>
  </si>
  <si>
    <t>Kruhový tlumič hluku absorpční - průměr 250 mm (vnější průměr 355 mm) napojení spiro dl. 1 000 mm</t>
  </si>
  <si>
    <t>1466785308</t>
  </si>
  <si>
    <t>38</t>
  </si>
  <si>
    <t>751514678</t>
  </si>
  <si>
    <t>Montáž škrtící klapky nebo zpětné klapky do plechového potrubí kruhové bez příruby, průměru do 100 mm</t>
  </si>
  <si>
    <t>-1604059630</t>
  </si>
  <si>
    <t>https://podminky.urs.cz/item/CS_URS_2022_02/751514678</t>
  </si>
  <si>
    <t>39</t>
  </si>
  <si>
    <t>429111521X19</t>
  </si>
  <si>
    <t xml:space="preserve">Kruhová regulační klapka průměr 100 mm (spiro) ovládání ruční </t>
  </si>
  <si>
    <t>-61446802</t>
  </si>
  <si>
    <t>40</t>
  </si>
  <si>
    <t>751514679</t>
  </si>
  <si>
    <t>Montáž škrtící klapky nebo zpětné klapky do plechového potrubí kruhové bez příruby, průměru přes 100 do 200 mm</t>
  </si>
  <si>
    <t>686028697</t>
  </si>
  <si>
    <t>https://podminky.urs.cz/item/CS_URS_2022_02/751514679</t>
  </si>
  <si>
    <t>41</t>
  </si>
  <si>
    <t>429111531X20</t>
  </si>
  <si>
    <t xml:space="preserve">Kruhová regulační klapka průměr 125 mm (spiro) ovládání ruční </t>
  </si>
  <si>
    <t>1737285494</t>
  </si>
  <si>
    <t>42</t>
  </si>
  <si>
    <t>-414198083</t>
  </si>
  <si>
    <t>43</t>
  </si>
  <si>
    <t>429111541X21</t>
  </si>
  <si>
    <t xml:space="preserve">Kruhová regulační klapka průměr 140 mm (spiro) ovládání ruční </t>
  </si>
  <si>
    <t>1285287178</t>
  </si>
  <si>
    <t>44</t>
  </si>
  <si>
    <t>-684121407</t>
  </si>
  <si>
    <t>45</t>
  </si>
  <si>
    <t>429111551X22</t>
  </si>
  <si>
    <t xml:space="preserve">Kruhová regulační klapka průměr 200 mm (spiro) ovládání ruční </t>
  </si>
  <si>
    <t>592642778</t>
  </si>
  <si>
    <t>46</t>
  </si>
  <si>
    <t>751311321</t>
  </si>
  <si>
    <t>Montáž vyústi textilní půlkruhové, průměru do 200 mm</t>
  </si>
  <si>
    <t>-1768850434</t>
  </si>
  <si>
    <t>https://podminky.urs.cz/item/CS_URS_2022_02/751311321</t>
  </si>
  <si>
    <t>6,250</t>
  </si>
  <si>
    <t>47</t>
  </si>
  <si>
    <t>429831111X23</t>
  </si>
  <si>
    <t xml:space="preserve">Tkaninová půlkruhová výustka půdorysně rovná – půlkruh průměr 160 mm celková dl. 6 250  mm včetně nástavce s přechodem  na potrubí půlkruh 160 mm dl. 100 mm druhý konec zaslepen tkanina PMI - 100% polyester nekonečné vlákno se zatkaným uhlíkovým vláknem antibakteriální barva šedá včetně dodávky uchycení a montážního materiálu - hliníkové profily</t>
  </si>
  <si>
    <t>-2013773283</t>
  </si>
  <si>
    <t>48</t>
  </si>
  <si>
    <t>1431584941</t>
  </si>
  <si>
    <t>7,50</t>
  </si>
  <si>
    <t>49</t>
  </si>
  <si>
    <t>429831121X24</t>
  </si>
  <si>
    <t xml:space="preserve">Tkaninová půlkruhová výustka půdorysně rovná – půlkruh průměr 160 mm celková dl. 7 500  mm včetně nástavce s přechodem na potrubí půlkruh 160 mm dl. 100 mm druhý konec zaslepen tkanina PMI - 100% polyester nekonečné vlákno se zatkaným uhlíkovým vláknem antibakteriální barva šedá včetně dodávky uchycení a montážního materiálu - hliníkové profily</t>
  </si>
  <si>
    <t>-1655936947</t>
  </si>
  <si>
    <t>50</t>
  </si>
  <si>
    <t>183026675</t>
  </si>
  <si>
    <t>4,00</t>
  </si>
  <si>
    <t>51</t>
  </si>
  <si>
    <t>429831131X25</t>
  </si>
  <si>
    <t xml:space="preserve">Tkaninová půlkruhová výustka půdorysně rovná – půlkruh průměr 160 mm celková dl. 4 000  mm včetně nástavce s přechodem na potrubí půlkruh 160 mm dl. 100 mm druhý konec zaslepen tkanina PMI - 100% polyester nekonečné vlákno se zatkaným uhlíkovým vláknem antibakteriální barva šedá včetně dodávky uchycení a montážního materiálu - hliníkové profily</t>
  </si>
  <si>
    <t>-2115632269</t>
  </si>
  <si>
    <t>52</t>
  </si>
  <si>
    <t>751322012</t>
  </si>
  <si>
    <t>Montáž talířových ventilů, anemostatů, dýz talířového ventilu, průměru přes 100 do 200 mm</t>
  </si>
  <si>
    <t>953345601</t>
  </si>
  <si>
    <t>https://podminky.urs.cz/item/CS_URS_2022_02/751322012</t>
  </si>
  <si>
    <t>53</t>
  </si>
  <si>
    <t>429111651X26</t>
  </si>
  <si>
    <t>Kovový talířový přívodní ventil průměr 125 mm</t>
  </si>
  <si>
    <t>-336990924</t>
  </si>
  <si>
    <t>54</t>
  </si>
  <si>
    <t>751322011</t>
  </si>
  <si>
    <t>Montáž talířových ventilů, anemostatů, dýz talířového ventilu, průměru do 100 mm</t>
  </si>
  <si>
    <t>2024068401</t>
  </si>
  <si>
    <t>https://podminky.urs.cz/item/CS_URS_2022_02/751322011</t>
  </si>
  <si>
    <t>55</t>
  </si>
  <si>
    <t>429111591X27</t>
  </si>
  <si>
    <t>Kovový talířový odvodní ventil průměr 100 mm</t>
  </si>
  <si>
    <t>1080977737</t>
  </si>
  <si>
    <t>56</t>
  </si>
  <si>
    <t>1907497751</t>
  </si>
  <si>
    <t>57</t>
  </si>
  <si>
    <t>429111661X28</t>
  </si>
  <si>
    <t>1284271507</t>
  </si>
  <si>
    <t>58</t>
  </si>
  <si>
    <t>751398056</t>
  </si>
  <si>
    <t>Montáž ostatních zařízení protidešťové žaluzie nebo žaluziové klapky na čtyřhranné potrubí, průřezu přes 0,750 m2</t>
  </si>
  <si>
    <t>-1578480597</t>
  </si>
  <si>
    <t>https://podminky.urs.cz/item/CS_URS_2022_02/751398056</t>
  </si>
  <si>
    <t>59</t>
  </si>
  <si>
    <t>429111641X29</t>
  </si>
  <si>
    <t xml:space="preserve">Protidešťová žaluzie atyp hliníková obdélííková 900 x 1 800 mm (Aef = min.1,22 m2) se spodní okapničkou včetně upevňovacího rámu a síta) (upřesnit před výrobou rozměry oměřit) </t>
  </si>
  <si>
    <t>-1796660017</t>
  </si>
  <si>
    <t>60</t>
  </si>
  <si>
    <t>751511003</t>
  </si>
  <si>
    <t>Montáž potrubí plechového skupiny I čtyřhranného s přírubou tloušťky plechu 0,6 mm, průřezu přes 0,03 do 0,07 m2</t>
  </si>
  <si>
    <t>-1620217745</t>
  </si>
  <si>
    <t>https://podminky.urs.cz/item/CS_URS_2022_02/751511003</t>
  </si>
  <si>
    <t>2,50</t>
  </si>
  <si>
    <t>61</t>
  </si>
  <si>
    <t>42982104</t>
  </si>
  <si>
    <t>trouba čtyřhranná Pz průřez do 0,07m2</t>
  </si>
  <si>
    <t>477729421</t>
  </si>
  <si>
    <t>62</t>
  </si>
  <si>
    <t>751510063X30</t>
  </si>
  <si>
    <t xml:space="preserve">Příplatek za vykytování spojů potrubí </t>
  </si>
  <si>
    <t>2043917843</t>
  </si>
  <si>
    <t>63</t>
  </si>
  <si>
    <t>751510086X31</t>
  </si>
  <si>
    <t>Příplatek za zhotovení revizního otvoru včetně dodávky a montáže těsných revizních dvířek rozměru 400 x 200 mm</t>
  </si>
  <si>
    <t>-587595538</t>
  </si>
  <si>
    <t>64</t>
  </si>
  <si>
    <t>751510087X32</t>
  </si>
  <si>
    <t>Příplatek za provedení odvodu kondenzátu z potrubí G ½“</t>
  </si>
  <si>
    <t>-2020500649</t>
  </si>
  <si>
    <t>65</t>
  </si>
  <si>
    <t>751514212</t>
  </si>
  <si>
    <t>Montáž kalhotového kusu nebo odbočky jednostranné do plechového potrubí čtyřhranného s přírubou, průřezu přes 0,035 do 0,070 m2</t>
  </si>
  <si>
    <t>-96858490</t>
  </si>
  <si>
    <t>https://podminky.urs.cz/item/CS_URS_2022_02/751514212</t>
  </si>
  <si>
    <t>66</t>
  </si>
  <si>
    <t>42982232</t>
  </si>
  <si>
    <t>odbočka čtyřhranná Pz průřez do 0,07m2</t>
  </si>
  <si>
    <t>1548087515</t>
  </si>
  <si>
    <t>67</t>
  </si>
  <si>
    <t>1928619726</t>
  </si>
  <si>
    <t>68</t>
  </si>
  <si>
    <t>42982202</t>
  </si>
  <si>
    <t>přechod čtyřhranný Pz průřez do 0,07m2</t>
  </si>
  <si>
    <t>817164402</t>
  </si>
  <si>
    <t>69</t>
  </si>
  <si>
    <t>751514414</t>
  </si>
  <si>
    <t>Montáž přechodu osového nebo pravoúhlého do plechového potrubí čtyřhranného s přírubou, průřezu přes 0,140 do 0,210 m2</t>
  </si>
  <si>
    <t>2068843063</t>
  </si>
  <si>
    <t>https://podminky.urs.cz/item/CS_URS_2022_02/751514414</t>
  </si>
  <si>
    <t>70</t>
  </si>
  <si>
    <t>42982204</t>
  </si>
  <si>
    <t>přechod čtyřhranný Pz průřez do 0,28m2</t>
  </si>
  <si>
    <t>427464212</t>
  </si>
  <si>
    <t>71</t>
  </si>
  <si>
    <t>751510041</t>
  </si>
  <si>
    <t>Vzduchotechnické potrubí z pozinkovaného plechu kruhové, trouba spirálně vinutá bez příruby, průměru do 100 mm</t>
  </si>
  <si>
    <t>-946083751</t>
  </si>
  <si>
    <t>https://podminky.urs.cz/item/CS_URS_2022_02/751510041</t>
  </si>
  <si>
    <t>9,80</t>
  </si>
  <si>
    <t>72</t>
  </si>
  <si>
    <t>751510042</t>
  </si>
  <si>
    <t>Vzduchotechnické potrubí z pozinkovaného plechu kruhové, trouba spirálně vinutá bez příruby, průměru přes 100 do 200 mm</t>
  </si>
  <si>
    <t>-2127581488</t>
  </si>
  <si>
    <t>https://podminky.urs.cz/item/CS_URS_2022_02/751510042</t>
  </si>
  <si>
    <t>28,00</t>
  </si>
  <si>
    <t>73</t>
  </si>
  <si>
    <t>75199X001</t>
  </si>
  <si>
    <t>Pomocný spojovací, těsnící a montážní materiál zařízení "1"</t>
  </si>
  <si>
    <t>785424424</t>
  </si>
  <si>
    <t>74</t>
  </si>
  <si>
    <t>75199X101</t>
  </si>
  <si>
    <t>Zaregulování vzduchotechnických rozvodů dodavatelem vzduchotechniky</t>
  </si>
  <si>
    <t>2057002704</t>
  </si>
  <si>
    <t>75</t>
  </si>
  <si>
    <t>998751101</t>
  </si>
  <si>
    <t>Přesun hmot pro vzduchotechniku stanovený z hmotnosti přesunovaného materiálu vodorovná dopravní vzdálenost do 100 m v objektech výšky do 12 m</t>
  </si>
  <si>
    <t>-512559950</t>
  </si>
  <si>
    <t>https://podminky.urs.cz/item/CS_URS_2022_02/998751101</t>
  </si>
  <si>
    <t>76</t>
  </si>
  <si>
    <t>998751191</t>
  </si>
  <si>
    <t>Přesun hmot pro vzduchotechniku stanovený z hmotnosti přesunovaného materiálu Příplatek k cenám za zvětšený přesun přes vymezenou největší dopravní vzdálenost do 500 m</t>
  </si>
  <si>
    <t>-169744087</t>
  </si>
  <si>
    <t>https://podminky.urs.cz/item/CS_URS_2022_02/998751191</t>
  </si>
  <si>
    <t>751-2</t>
  </si>
  <si>
    <t>Vzduchotechnika - Zařízení "2"</t>
  </si>
  <si>
    <t>77</t>
  </si>
  <si>
    <t>751133011</t>
  </si>
  <si>
    <t>Montáž ventilátoru diagonálního nízkotlakého potrubního nevýbušného, průměru do 100 mm</t>
  </si>
  <si>
    <t>-496732459</t>
  </si>
  <si>
    <t>https://podminky.urs.cz/item/CS_URS_2022_02/751133011</t>
  </si>
  <si>
    <t xml:space="preserve">Zařízení "2" Odvětrání depozitáře  m.č. 110</t>
  </si>
  <si>
    <t>78</t>
  </si>
  <si>
    <t>429141611X01</t>
  </si>
  <si>
    <t xml:space="preserve">Potrubní diagonální ventilátor nízkotlaký dvouotáčkový (ErP conform) do kruhového potrubí průměr 100 mm 230V příkon 28 W  IP 44 hlukové údaje viz technická specifikace</t>
  </si>
  <si>
    <t>1853740175</t>
  </si>
  <si>
    <t>79</t>
  </si>
  <si>
    <t>429177331X02</t>
  </si>
  <si>
    <t>tlumící spojovací manžety průměr 100 mm</t>
  </si>
  <si>
    <t>258967960</t>
  </si>
  <si>
    <t>80</t>
  </si>
  <si>
    <t>751344111</t>
  </si>
  <si>
    <t>Montáž tlumičů hluku pro kruhové potrubí, průměru do 100 mm</t>
  </si>
  <si>
    <t>-1818934162</t>
  </si>
  <si>
    <t>https://podminky.urs.cz/item/CS_URS_2022_02/751344111</t>
  </si>
  <si>
    <t>81</t>
  </si>
  <si>
    <t>429111321X03</t>
  </si>
  <si>
    <t>Kruhový tlumič hluku absorpční - průměr 100 mm (vnější průměr 200 mm) napojení spiro dl. 500 mm</t>
  </si>
  <si>
    <t>1397146405</t>
  </si>
  <si>
    <t>82</t>
  </si>
  <si>
    <t>-1551896757</t>
  </si>
  <si>
    <t>83</t>
  </si>
  <si>
    <t>429112011X04</t>
  </si>
  <si>
    <t>Zpětná potrubní klapka průměr 100 mm těsná (při průtoku 50 m3/h tlaková ztráta do 20 Pa)</t>
  </si>
  <si>
    <t>349326144</t>
  </si>
  <si>
    <t>84</t>
  </si>
  <si>
    <t>2122257680</t>
  </si>
  <si>
    <t>85</t>
  </si>
  <si>
    <t>429112021X05</t>
  </si>
  <si>
    <t xml:space="preserve">Kruhová regulační klapka průměr100 mm (spiro) ruční ovládání </t>
  </si>
  <si>
    <t>-197438557</t>
  </si>
  <si>
    <t>86</t>
  </si>
  <si>
    <t>15350348</t>
  </si>
  <si>
    <t>87</t>
  </si>
  <si>
    <t>429111571X06</t>
  </si>
  <si>
    <t>Kovový talířový odvodní ventil průměr 80 mm</t>
  </si>
  <si>
    <t>-261815021</t>
  </si>
  <si>
    <t>88</t>
  </si>
  <si>
    <t>751398041</t>
  </si>
  <si>
    <t>Montáž ostatních zařízení protidešťové žaluzie nebo žaluziové klapky na kruhové potrubí, průměru do 300 mm</t>
  </si>
  <si>
    <t>395610905</t>
  </si>
  <si>
    <t>https://podminky.urs.cz/item/CS_URS_2022_02/751398041</t>
  </si>
  <si>
    <t>89</t>
  </si>
  <si>
    <t>429111301X07</t>
  </si>
  <si>
    <t>Samočinná (samotížná) přetlaková žaluzie pro průměr 160 mm (šedá barva)</t>
  </si>
  <si>
    <t>188455680</t>
  </si>
  <si>
    <t>90</t>
  </si>
  <si>
    <t>-975680581</t>
  </si>
  <si>
    <t>11,60</t>
  </si>
  <si>
    <t>91</t>
  </si>
  <si>
    <t>106592681</t>
  </si>
  <si>
    <t>0,60</t>
  </si>
  <si>
    <t>92</t>
  </si>
  <si>
    <t>75199X002</t>
  </si>
  <si>
    <t>Pomocný spojovací, těsnící a montážní materiál zařízení „2“</t>
  </si>
  <si>
    <t>-680030209</t>
  </si>
  <si>
    <t>93</t>
  </si>
  <si>
    <t>75199X102</t>
  </si>
  <si>
    <t>708120767</t>
  </si>
  <si>
    <t>94</t>
  </si>
  <si>
    <t>2077575444</t>
  </si>
  <si>
    <t>95</t>
  </si>
  <si>
    <t>758204594</t>
  </si>
  <si>
    <t>751-3</t>
  </si>
  <si>
    <t>Vzduchotechnika - Zařízení "3"</t>
  </si>
  <si>
    <t>96</t>
  </si>
  <si>
    <t>751111012</t>
  </si>
  <si>
    <t>Montáž ventilátoru axiálního nízkotlakého nástěnného základního, průměru přes 100 do 200 mm</t>
  </si>
  <si>
    <t>473257798</t>
  </si>
  <si>
    <t>https://podminky.urs.cz/item/CS_URS_2022_02/751111012</t>
  </si>
  <si>
    <t>Zařízení "2" Odvětrání m.č. 107 ošetření exponátů</t>
  </si>
  <si>
    <t>97</t>
  </si>
  <si>
    <t>429141631X08</t>
  </si>
  <si>
    <t xml:space="preserve">Malý nástěnný axiální ventilátor velikost 150 výfuk potrubí průměr 149 mm množství odvodního vzduchu  150 m3/h. disp. tlak 39 Pa s pevnou zpětnou klapkou kuličková ložiska 230V/50Hz, P= 25 W, IP X4 akustický tlak LPA 43,9 dB (A) ve vzdálenosti 3 m na straně sání</t>
  </si>
  <si>
    <t>2088311084</t>
  </si>
  <si>
    <t>98</t>
  </si>
  <si>
    <t>75199X003</t>
  </si>
  <si>
    <t>Pomocný spojovací, těsnící a montážní materiál zařízení "3"</t>
  </si>
  <si>
    <t>598717349</t>
  </si>
  <si>
    <t>99</t>
  </si>
  <si>
    <t>75199X103</t>
  </si>
  <si>
    <t>Odzkoušení systému větrání – zařízení „3“</t>
  </si>
  <si>
    <t>-1877951669</t>
  </si>
  <si>
    <t>100</t>
  </si>
  <si>
    <t>-1572556903</t>
  </si>
  <si>
    <t>101</t>
  </si>
  <si>
    <t>-619319827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</si>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</sst>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949101111" TargetMode="External" /><Relationship Id="rId2" Type="http://schemas.openxmlformats.org/officeDocument/2006/relationships/hyperlink" Target="https://podminky.urs.cz/item/CS_URS_2022_02/998017002" TargetMode="External" /><Relationship Id="rId3" Type="http://schemas.openxmlformats.org/officeDocument/2006/relationships/hyperlink" Target="https://podminky.urs.cz/item/CS_URS_2022_02/998713101" TargetMode="External" /><Relationship Id="rId4" Type="http://schemas.openxmlformats.org/officeDocument/2006/relationships/hyperlink" Target="https://podminky.urs.cz/item/CS_URS_2022_02/998713193" TargetMode="External" /><Relationship Id="rId5" Type="http://schemas.openxmlformats.org/officeDocument/2006/relationships/hyperlink" Target="https://podminky.urs.cz/item/CS_URS_2022_02/751344112" TargetMode="External" /><Relationship Id="rId6" Type="http://schemas.openxmlformats.org/officeDocument/2006/relationships/hyperlink" Target="https://podminky.urs.cz/item/CS_URS_2022_02/751344113" TargetMode="External" /><Relationship Id="rId7" Type="http://schemas.openxmlformats.org/officeDocument/2006/relationships/hyperlink" Target="https://podminky.urs.cz/item/CS_URS_2022_02/751344113" TargetMode="External" /><Relationship Id="rId8" Type="http://schemas.openxmlformats.org/officeDocument/2006/relationships/hyperlink" Target="https://podminky.urs.cz/item/CS_URS_2022_02/751514678" TargetMode="External" /><Relationship Id="rId9" Type="http://schemas.openxmlformats.org/officeDocument/2006/relationships/hyperlink" Target="https://podminky.urs.cz/item/CS_URS_2022_02/751514679" TargetMode="External" /><Relationship Id="rId10" Type="http://schemas.openxmlformats.org/officeDocument/2006/relationships/hyperlink" Target="https://podminky.urs.cz/item/CS_URS_2022_02/751514679" TargetMode="External" /><Relationship Id="rId11" Type="http://schemas.openxmlformats.org/officeDocument/2006/relationships/hyperlink" Target="https://podminky.urs.cz/item/CS_URS_2022_02/751514679" TargetMode="External" /><Relationship Id="rId12" Type="http://schemas.openxmlformats.org/officeDocument/2006/relationships/hyperlink" Target="https://podminky.urs.cz/item/CS_URS_2022_02/751311321" TargetMode="External" /><Relationship Id="rId13" Type="http://schemas.openxmlformats.org/officeDocument/2006/relationships/hyperlink" Target="https://podminky.urs.cz/item/CS_URS_2022_02/751311321" TargetMode="External" /><Relationship Id="rId14" Type="http://schemas.openxmlformats.org/officeDocument/2006/relationships/hyperlink" Target="https://podminky.urs.cz/item/CS_URS_2022_02/751311321" TargetMode="External" /><Relationship Id="rId15" Type="http://schemas.openxmlformats.org/officeDocument/2006/relationships/hyperlink" Target="https://podminky.urs.cz/item/CS_URS_2022_02/751322012" TargetMode="External" /><Relationship Id="rId16" Type="http://schemas.openxmlformats.org/officeDocument/2006/relationships/hyperlink" Target="https://podminky.urs.cz/item/CS_URS_2022_02/751322011" TargetMode="External" /><Relationship Id="rId17" Type="http://schemas.openxmlformats.org/officeDocument/2006/relationships/hyperlink" Target="https://podminky.urs.cz/item/CS_URS_2022_02/751322012" TargetMode="External" /><Relationship Id="rId18" Type="http://schemas.openxmlformats.org/officeDocument/2006/relationships/hyperlink" Target="https://podminky.urs.cz/item/CS_URS_2022_02/751398056" TargetMode="External" /><Relationship Id="rId19" Type="http://schemas.openxmlformats.org/officeDocument/2006/relationships/hyperlink" Target="https://podminky.urs.cz/item/CS_URS_2022_02/751511003" TargetMode="External" /><Relationship Id="rId20" Type="http://schemas.openxmlformats.org/officeDocument/2006/relationships/hyperlink" Target="https://podminky.urs.cz/item/CS_URS_2022_02/751514212" TargetMode="External" /><Relationship Id="rId21" Type="http://schemas.openxmlformats.org/officeDocument/2006/relationships/hyperlink" Target="https://podminky.urs.cz/item/CS_URS_2022_02/751514212" TargetMode="External" /><Relationship Id="rId22" Type="http://schemas.openxmlformats.org/officeDocument/2006/relationships/hyperlink" Target="https://podminky.urs.cz/item/CS_URS_2022_02/751514414" TargetMode="External" /><Relationship Id="rId23" Type="http://schemas.openxmlformats.org/officeDocument/2006/relationships/hyperlink" Target="https://podminky.urs.cz/item/CS_URS_2022_02/751510041" TargetMode="External" /><Relationship Id="rId24" Type="http://schemas.openxmlformats.org/officeDocument/2006/relationships/hyperlink" Target="https://podminky.urs.cz/item/CS_URS_2022_02/751510042" TargetMode="External" /><Relationship Id="rId25" Type="http://schemas.openxmlformats.org/officeDocument/2006/relationships/hyperlink" Target="https://podminky.urs.cz/item/CS_URS_2022_02/998751101" TargetMode="External" /><Relationship Id="rId26" Type="http://schemas.openxmlformats.org/officeDocument/2006/relationships/hyperlink" Target="https://podminky.urs.cz/item/CS_URS_2022_02/998751191" TargetMode="External" /><Relationship Id="rId27" Type="http://schemas.openxmlformats.org/officeDocument/2006/relationships/hyperlink" Target="https://podminky.urs.cz/item/CS_URS_2022_02/751133011" TargetMode="External" /><Relationship Id="rId28" Type="http://schemas.openxmlformats.org/officeDocument/2006/relationships/hyperlink" Target="https://podminky.urs.cz/item/CS_URS_2022_02/751344111" TargetMode="External" /><Relationship Id="rId29" Type="http://schemas.openxmlformats.org/officeDocument/2006/relationships/hyperlink" Target="https://podminky.urs.cz/item/CS_URS_2022_02/751514678" TargetMode="External" /><Relationship Id="rId30" Type="http://schemas.openxmlformats.org/officeDocument/2006/relationships/hyperlink" Target="https://podminky.urs.cz/item/CS_URS_2022_02/751514678" TargetMode="External" /><Relationship Id="rId31" Type="http://schemas.openxmlformats.org/officeDocument/2006/relationships/hyperlink" Target="https://podminky.urs.cz/item/CS_URS_2022_02/751322011" TargetMode="External" /><Relationship Id="rId32" Type="http://schemas.openxmlformats.org/officeDocument/2006/relationships/hyperlink" Target="https://podminky.urs.cz/item/CS_URS_2022_02/751398041" TargetMode="External" /><Relationship Id="rId33" Type="http://schemas.openxmlformats.org/officeDocument/2006/relationships/hyperlink" Target="https://podminky.urs.cz/item/CS_URS_2022_02/751510041" TargetMode="External" /><Relationship Id="rId34" Type="http://schemas.openxmlformats.org/officeDocument/2006/relationships/hyperlink" Target="https://podminky.urs.cz/item/CS_URS_2022_02/751510042" TargetMode="External" /><Relationship Id="rId35" Type="http://schemas.openxmlformats.org/officeDocument/2006/relationships/hyperlink" Target="https://podminky.urs.cz/item/CS_URS_2022_02/998751101" TargetMode="External" /><Relationship Id="rId36" Type="http://schemas.openxmlformats.org/officeDocument/2006/relationships/hyperlink" Target="https://podminky.urs.cz/item/CS_URS_2022_02/998751191" TargetMode="External" /><Relationship Id="rId37" Type="http://schemas.openxmlformats.org/officeDocument/2006/relationships/hyperlink" Target="https://podminky.urs.cz/item/CS_URS_2022_02/751111012" TargetMode="External" /><Relationship Id="rId38" Type="http://schemas.openxmlformats.org/officeDocument/2006/relationships/hyperlink" Target="https://podminky.urs.cz/item/CS_URS_2022_02/998751101" TargetMode="External" /><Relationship Id="rId39" Type="http://schemas.openxmlformats.org/officeDocument/2006/relationships/hyperlink" Target="https://podminky.urs.cz/item/CS_URS_2022_02/998751191" TargetMode="External" /><Relationship Id="rId4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59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00289-2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Depozitář Městského muzea Česká Třebová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Česká Třebová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16. 10. 2022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Česká Třebová Staré náměstí 78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Ing.Libor Sauer, Svitavy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'D.1.4.4 - Vzduchotechnika'!J30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'D.1.4.4 - Vzduchotechnika'!P88</f>
        <v>0</v>
      </c>
      <c r="AV55" s="120">
        <f>'D.1.4.4 - Vzduchotechnika'!J33</f>
        <v>0</v>
      </c>
      <c r="AW55" s="120">
        <f>'D.1.4.4 - Vzduchotechnika'!J34</f>
        <v>0</v>
      </c>
      <c r="AX55" s="120">
        <f>'D.1.4.4 - Vzduchotechnika'!J35</f>
        <v>0</v>
      </c>
      <c r="AY55" s="120">
        <f>'D.1.4.4 - Vzduchotechnika'!J36</f>
        <v>0</v>
      </c>
      <c r="AZ55" s="120">
        <f>'D.1.4.4 - Vzduchotechnika'!F33</f>
        <v>0</v>
      </c>
      <c r="BA55" s="120">
        <f>'D.1.4.4 - Vzduchotechnika'!F34</f>
        <v>0</v>
      </c>
      <c r="BB55" s="120">
        <f>'D.1.4.4 - Vzduchotechnika'!F35</f>
        <v>0</v>
      </c>
      <c r="BC55" s="120">
        <f>'D.1.4.4 - Vzduchotechnika'!F36</f>
        <v>0</v>
      </c>
      <c r="BD55" s="122">
        <f>'D.1.4.4 - Vzduchotechnika'!F37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83</v>
      </c>
      <c r="CM55" s="123" t="s">
        <v>84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9YFB5QdU0B37NZLSk20JjSLmr7UEd936ZacrRMP/UMDF3q81fQoLbbusm99NHeRes7haoJDMVG7Q9XuHJeWcvg==" hashValue="6T94fD58uCfcsX70noNTEMDrBntqqVTPU7z3zzDu7J1tH9p9nlXgJa4yXJ1WoBQYYiWpWwNAe+Dl/xgICxb6h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.1.4.4 - Vzduchotechnik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84</v>
      </c>
    </row>
    <row r="4" s="1" customFormat="1" ht="24.96" customHeight="1">
      <c r="B4" s="20"/>
      <c r="D4" s="126" t="s">
        <v>85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8" t="s">
        <v>16</v>
      </c>
      <c r="L6" s="20"/>
    </row>
    <row r="7" s="1" customFormat="1" ht="16.5" customHeight="1">
      <c r="B7" s="20"/>
      <c r="E7" s="129" t="str">
        <f>'Rekapitulace stavby'!K6</f>
        <v>Depozitář Městského muzea Česká Třebová</v>
      </c>
      <c r="F7" s="128"/>
      <c r="G7" s="128"/>
      <c r="H7" s="128"/>
      <c r="L7" s="20"/>
    </row>
    <row r="8" s="2" customFormat="1" ht="12" customHeight="1">
      <c r="A8" s="38"/>
      <c r="B8" s="44"/>
      <c r="C8" s="38"/>
      <c r="D8" s="128" t="s">
        <v>86</v>
      </c>
      <c r="E8" s="38"/>
      <c r="F8" s="38"/>
      <c r="G8" s="38"/>
      <c r="H8" s="38"/>
      <c r="I8" s="38"/>
      <c r="J8" s="38"/>
      <c r="K8" s="38"/>
      <c r="L8" s="13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1" t="s">
        <v>87</v>
      </c>
      <c r="F9" s="38"/>
      <c r="G9" s="38"/>
      <c r="H9" s="38"/>
      <c r="I9" s="38"/>
      <c r="J9" s="38"/>
      <c r="K9" s="38"/>
      <c r="L9" s="13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28" t="s">
        <v>18</v>
      </c>
      <c r="E11" s="38"/>
      <c r="F11" s="132" t="s">
        <v>83</v>
      </c>
      <c r="G11" s="38"/>
      <c r="H11" s="38"/>
      <c r="I11" s="128" t="s">
        <v>20</v>
      </c>
      <c r="J11" s="132" t="s">
        <v>19</v>
      </c>
      <c r="K11" s="38"/>
      <c r="L11" s="13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8" t="s">
        <v>21</v>
      </c>
      <c r="E12" s="38"/>
      <c r="F12" s="132" t="s">
        <v>22</v>
      </c>
      <c r="G12" s="38"/>
      <c r="H12" s="38"/>
      <c r="I12" s="128" t="s">
        <v>23</v>
      </c>
      <c r="J12" s="133" t="str">
        <f>'Rekapitulace stavby'!AN8</f>
        <v>16. 10. 2022</v>
      </c>
      <c r="K12" s="38"/>
      <c r="L12" s="13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28" t="s">
        <v>25</v>
      </c>
      <c r="E14" s="38"/>
      <c r="F14" s="38"/>
      <c r="G14" s="38"/>
      <c r="H14" s="38"/>
      <c r="I14" s="128" t="s">
        <v>26</v>
      </c>
      <c r="J14" s="132" t="s">
        <v>19</v>
      </c>
      <c r="K14" s="38"/>
      <c r="L14" s="13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2" t="s">
        <v>27</v>
      </c>
      <c r="F15" s="38"/>
      <c r="G15" s="38"/>
      <c r="H15" s="38"/>
      <c r="I15" s="128" t="s">
        <v>28</v>
      </c>
      <c r="J15" s="132" t="s">
        <v>19</v>
      </c>
      <c r="K15" s="38"/>
      <c r="L15" s="13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28" t="s">
        <v>29</v>
      </c>
      <c r="E17" s="38"/>
      <c r="F17" s="38"/>
      <c r="G17" s="38"/>
      <c r="H17" s="38"/>
      <c r="I17" s="128" t="s">
        <v>26</v>
      </c>
      <c r="J17" s="33" t="str">
        <f>'Rekapitulace stavby'!AN13</f>
        <v>Vyplň údaj</v>
      </c>
      <c r="K17" s="38"/>
      <c r="L17" s="13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2"/>
      <c r="G18" s="132"/>
      <c r="H18" s="132"/>
      <c r="I18" s="128" t="s">
        <v>28</v>
      </c>
      <c r="J18" s="33" t="str">
        <f>'Rekapitulace stavby'!AN14</f>
        <v>Vyplň údaj</v>
      </c>
      <c r="K18" s="38"/>
      <c r="L18" s="13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28" t="s">
        <v>31</v>
      </c>
      <c r="E20" s="38"/>
      <c r="F20" s="38"/>
      <c r="G20" s="38"/>
      <c r="H20" s="38"/>
      <c r="I20" s="128" t="s">
        <v>26</v>
      </c>
      <c r="J20" s="132" t="s">
        <v>32</v>
      </c>
      <c r="K20" s="38"/>
      <c r="L20" s="13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2" t="s">
        <v>33</v>
      </c>
      <c r="F21" s="38"/>
      <c r="G21" s="38"/>
      <c r="H21" s="38"/>
      <c r="I21" s="128" t="s">
        <v>28</v>
      </c>
      <c r="J21" s="132" t="s">
        <v>19</v>
      </c>
      <c r="K21" s="38"/>
      <c r="L21" s="13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28" t="s">
        <v>35</v>
      </c>
      <c r="E23" s="38"/>
      <c r="F23" s="38"/>
      <c r="G23" s="38"/>
      <c r="H23" s="38"/>
      <c r="I23" s="128" t="s">
        <v>26</v>
      </c>
      <c r="J23" s="132" t="str">
        <f>IF('Rekapitulace stavby'!AN19="","",'Rekapitulace stavby'!AN19)</f>
        <v/>
      </c>
      <c r="K23" s="38"/>
      <c r="L23" s="13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2" t="str">
        <f>IF('Rekapitulace stavby'!E20="","",'Rekapitulace stavby'!E20)</f>
        <v xml:space="preserve"> </v>
      </c>
      <c r="F24" s="38"/>
      <c r="G24" s="38"/>
      <c r="H24" s="38"/>
      <c r="I24" s="128" t="s">
        <v>28</v>
      </c>
      <c r="J24" s="132" t="str">
        <f>IF('Rekapitulace stavby'!AN20="","",'Rekapitulace stavby'!AN20)</f>
        <v/>
      </c>
      <c r="K24" s="38"/>
      <c r="L24" s="13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28" t="s">
        <v>37</v>
      </c>
      <c r="E26" s="38"/>
      <c r="F26" s="38"/>
      <c r="G26" s="38"/>
      <c r="H26" s="38"/>
      <c r="I26" s="38"/>
      <c r="J26" s="38"/>
      <c r="K26" s="38"/>
      <c r="L26" s="13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4"/>
      <c r="B27" s="135"/>
      <c r="C27" s="134"/>
      <c r="D27" s="134"/>
      <c r="E27" s="136" t="s">
        <v>88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8"/>
      <c r="E29" s="138"/>
      <c r="F29" s="138"/>
      <c r="G29" s="138"/>
      <c r="H29" s="138"/>
      <c r="I29" s="138"/>
      <c r="J29" s="138"/>
      <c r="K29" s="138"/>
      <c r="L29" s="13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39" t="s">
        <v>39</v>
      </c>
      <c r="E30" s="38"/>
      <c r="F30" s="38"/>
      <c r="G30" s="38"/>
      <c r="H30" s="38"/>
      <c r="I30" s="38"/>
      <c r="J30" s="140">
        <f>ROUND(J88, 2)</f>
        <v>0</v>
      </c>
      <c r="K30" s="38"/>
      <c r="L30" s="13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38"/>
      <c r="E31" s="138"/>
      <c r="F31" s="138"/>
      <c r="G31" s="138"/>
      <c r="H31" s="138"/>
      <c r="I31" s="138"/>
      <c r="J31" s="138"/>
      <c r="K31" s="138"/>
      <c r="L31" s="13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1" t="s">
        <v>41</v>
      </c>
      <c r="G32" s="38"/>
      <c r="H32" s="38"/>
      <c r="I32" s="141" t="s">
        <v>40</v>
      </c>
      <c r="J32" s="141" t="s">
        <v>42</v>
      </c>
      <c r="K32" s="38"/>
      <c r="L32" s="13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2" t="s">
        <v>43</v>
      </c>
      <c r="E33" s="128" t="s">
        <v>44</v>
      </c>
      <c r="F33" s="143">
        <f>ROUND((SUM(BE88:BE318)),  2)</f>
        <v>0</v>
      </c>
      <c r="G33" s="38"/>
      <c r="H33" s="38"/>
      <c r="I33" s="144">
        <v>0.20999999999999999</v>
      </c>
      <c r="J33" s="143">
        <f>ROUND(((SUM(BE88:BE318))*I33),  2)</f>
        <v>0</v>
      </c>
      <c r="K33" s="38"/>
      <c r="L33" s="13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28" t="s">
        <v>45</v>
      </c>
      <c r="F34" s="143">
        <f>ROUND((SUM(BF88:BF318)),  2)</f>
        <v>0</v>
      </c>
      <c r="G34" s="38"/>
      <c r="H34" s="38"/>
      <c r="I34" s="144">
        <v>0.14999999999999999</v>
      </c>
      <c r="J34" s="143">
        <f>ROUND(((SUM(BF88:BF318))*I34),  2)</f>
        <v>0</v>
      </c>
      <c r="K34" s="38"/>
      <c r="L34" s="13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46</v>
      </c>
      <c r="F35" s="143">
        <f>ROUND((SUM(BG88:BG318)),  2)</f>
        <v>0</v>
      </c>
      <c r="G35" s="38"/>
      <c r="H35" s="38"/>
      <c r="I35" s="144">
        <v>0.20999999999999999</v>
      </c>
      <c r="J35" s="143">
        <f>0</f>
        <v>0</v>
      </c>
      <c r="K35" s="38"/>
      <c r="L35" s="13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28" t="s">
        <v>47</v>
      </c>
      <c r="F36" s="143">
        <f>ROUND((SUM(BH88:BH318)),  2)</f>
        <v>0</v>
      </c>
      <c r="G36" s="38"/>
      <c r="H36" s="38"/>
      <c r="I36" s="144">
        <v>0.14999999999999999</v>
      </c>
      <c r="J36" s="143">
        <f>0</f>
        <v>0</v>
      </c>
      <c r="K36" s="38"/>
      <c r="L36" s="13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28" t="s">
        <v>48</v>
      </c>
      <c r="F37" s="143">
        <f>ROUND((SUM(BI88:BI318)),  2)</f>
        <v>0</v>
      </c>
      <c r="G37" s="38"/>
      <c r="H37" s="38"/>
      <c r="I37" s="144">
        <v>0</v>
      </c>
      <c r="J37" s="143">
        <f>0</f>
        <v>0</v>
      </c>
      <c r="K37" s="38"/>
      <c r="L37" s="13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5"/>
      <c r="D39" s="146" t="s">
        <v>49</v>
      </c>
      <c r="E39" s="147"/>
      <c r="F39" s="147"/>
      <c r="G39" s="148" t="s">
        <v>50</v>
      </c>
      <c r="H39" s="149" t="s">
        <v>51</v>
      </c>
      <c r="I39" s="147"/>
      <c r="J39" s="150">
        <f>SUM(J30:J37)</f>
        <v>0</v>
      </c>
      <c r="K39" s="151"/>
      <c r="L39" s="13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89</v>
      </c>
      <c r="D45" s="40"/>
      <c r="E45" s="40"/>
      <c r="F45" s="40"/>
      <c r="G45" s="40"/>
      <c r="H45" s="40"/>
      <c r="I45" s="40"/>
      <c r="J45" s="40"/>
      <c r="K45" s="40"/>
      <c r="L45" s="130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56" t="str">
        <f>E7</f>
        <v>Depozitář Městského muzea Česká Třebová</v>
      </c>
      <c r="F48" s="32"/>
      <c r="G48" s="32"/>
      <c r="H48" s="32"/>
      <c r="I48" s="40"/>
      <c r="J48" s="40"/>
      <c r="K48" s="40"/>
      <c r="L48" s="13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40"/>
      <c r="J49" s="40"/>
      <c r="K49" s="40"/>
      <c r="L49" s="13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D.1.4.4 - Vzduchotechnika</v>
      </c>
      <c r="F50" s="40"/>
      <c r="G50" s="40"/>
      <c r="H50" s="40"/>
      <c r="I50" s="40"/>
      <c r="J50" s="40"/>
      <c r="K50" s="40"/>
      <c r="L50" s="13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0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Česká Třebová</v>
      </c>
      <c r="G52" s="40"/>
      <c r="H52" s="40"/>
      <c r="I52" s="32" t="s">
        <v>23</v>
      </c>
      <c r="J52" s="72" t="str">
        <f>IF(J12="","",J12)</f>
        <v>16. 10. 2022</v>
      </c>
      <c r="K52" s="40"/>
      <c r="L52" s="13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Město Česká Třebová Staré náměstí 78</v>
      </c>
      <c r="G54" s="40"/>
      <c r="H54" s="40"/>
      <c r="I54" s="32" t="s">
        <v>31</v>
      </c>
      <c r="J54" s="36" t="str">
        <f>E21</f>
        <v>Ing.Libor Sauer, Svitavy</v>
      </c>
      <c r="K54" s="40"/>
      <c r="L54" s="13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 xml:space="preserve"> </v>
      </c>
      <c r="K55" s="40"/>
      <c r="L55" s="13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57" t="s">
        <v>90</v>
      </c>
      <c r="D57" s="158"/>
      <c r="E57" s="158"/>
      <c r="F57" s="158"/>
      <c r="G57" s="158"/>
      <c r="H57" s="158"/>
      <c r="I57" s="158"/>
      <c r="J57" s="159" t="s">
        <v>91</v>
      </c>
      <c r="K57" s="158"/>
      <c r="L57" s="13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0" t="s">
        <v>71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92</v>
      </c>
    </row>
    <row r="60" s="9" customFormat="1" ht="24.96" customHeight="1">
      <c r="A60" s="9"/>
      <c r="B60" s="161"/>
      <c r="C60" s="162"/>
      <c r="D60" s="163" t="s">
        <v>93</v>
      </c>
      <c r="E60" s="164"/>
      <c r="F60" s="164"/>
      <c r="G60" s="164"/>
      <c r="H60" s="164"/>
      <c r="I60" s="164"/>
      <c r="J60" s="165">
        <f>J89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94</v>
      </c>
      <c r="E61" s="170"/>
      <c r="F61" s="170"/>
      <c r="G61" s="170"/>
      <c r="H61" s="170"/>
      <c r="I61" s="170"/>
      <c r="J61" s="171">
        <f>J90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95</v>
      </c>
      <c r="E62" s="170"/>
      <c r="F62" s="170"/>
      <c r="G62" s="170"/>
      <c r="H62" s="170"/>
      <c r="I62" s="170"/>
      <c r="J62" s="171">
        <f>J96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96</v>
      </c>
      <c r="E63" s="170"/>
      <c r="F63" s="170"/>
      <c r="G63" s="170"/>
      <c r="H63" s="170"/>
      <c r="I63" s="170"/>
      <c r="J63" s="171">
        <f>J99</f>
        <v>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97</v>
      </c>
      <c r="E64" s="170"/>
      <c r="F64" s="170"/>
      <c r="G64" s="170"/>
      <c r="H64" s="170"/>
      <c r="I64" s="170"/>
      <c r="J64" s="171">
        <f>J100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98</v>
      </c>
      <c r="E65" s="170"/>
      <c r="F65" s="170"/>
      <c r="G65" s="170"/>
      <c r="H65" s="170"/>
      <c r="I65" s="170"/>
      <c r="J65" s="171">
        <f>J110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67"/>
      <c r="C66" s="168"/>
      <c r="D66" s="169" t="s">
        <v>99</v>
      </c>
      <c r="E66" s="170"/>
      <c r="F66" s="170"/>
      <c r="G66" s="170"/>
      <c r="H66" s="170"/>
      <c r="I66" s="170"/>
      <c r="J66" s="171">
        <f>J111</f>
        <v>0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67"/>
      <c r="C67" s="168"/>
      <c r="D67" s="169" t="s">
        <v>100</v>
      </c>
      <c r="E67" s="170"/>
      <c r="F67" s="170"/>
      <c r="G67" s="170"/>
      <c r="H67" s="170"/>
      <c r="I67" s="170"/>
      <c r="J67" s="171">
        <f>J261</f>
        <v>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67"/>
      <c r="C68" s="168"/>
      <c r="D68" s="169" t="s">
        <v>101</v>
      </c>
      <c r="E68" s="170"/>
      <c r="F68" s="170"/>
      <c r="G68" s="170"/>
      <c r="H68" s="170"/>
      <c r="I68" s="170"/>
      <c r="J68" s="171">
        <f>J307</f>
        <v>0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0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0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0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102</v>
      </c>
      <c r="D75" s="40"/>
      <c r="E75" s="40"/>
      <c r="F75" s="40"/>
      <c r="G75" s="40"/>
      <c r="H75" s="40"/>
      <c r="I75" s="40"/>
      <c r="J75" s="40"/>
      <c r="K75" s="40"/>
      <c r="L75" s="130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56" t="str">
        <f>E7</f>
        <v>Depozitář Městského muzea Česká Třebová</v>
      </c>
      <c r="F78" s="32"/>
      <c r="G78" s="32"/>
      <c r="H78" s="32"/>
      <c r="I78" s="40"/>
      <c r="J78" s="40"/>
      <c r="K78" s="40"/>
      <c r="L78" s="130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86</v>
      </c>
      <c r="D79" s="40"/>
      <c r="E79" s="40"/>
      <c r="F79" s="40"/>
      <c r="G79" s="40"/>
      <c r="H79" s="40"/>
      <c r="I79" s="40"/>
      <c r="J79" s="40"/>
      <c r="K79" s="40"/>
      <c r="L79" s="130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D.1.4.4 - Vzduchotechnika</v>
      </c>
      <c r="F80" s="40"/>
      <c r="G80" s="40"/>
      <c r="H80" s="40"/>
      <c r="I80" s="40"/>
      <c r="J80" s="40"/>
      <c r="K80" s="40"/>
      <c r="L80" s="130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Česká Třebová</v>
      </c>
      <c r="G82" s="40"/>
      <c r="H82" s="40"/>
      <c r="I82" s="32" t="s">
        <v>23</v>
      </c>
      <c r="J82" s="72" t="str">
        <f>IF(J12="","",J12)</f>
        <v>16. 10. 2022</v>
      </c>
      <c r="K82" s="40"/>
      <c r="L82" s="13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E15</f>
        <v>Město Česká Třebová Staré náměstí 78</v>
      </c>
      <c r="G84" s="40"/>
      <c r="H84" s="40"/>
      <c r="I84" s="32" t="s">
        <v>31</v>
      </c>
      <c r="J84" s="36" t="str">
        <f>E21</f>
        <v>Ing.Libor Sauer, Svitavy</v>
      </c>
      <c r="K84" s="40"/>
      <c r="L84" s="13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35</v>
      </c>
      <c r="J85" s="36" t="str">
        <f>E24</f>
        <v xml:space="preserve"> </v>
      </c>
      <c r="K85" s="40"/>
      <c r="L85" s="13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3"/>
      <c r="B87" s="174"/>
      <c r="C87" s="175" t="s">
        <v>103</v>
      </c>
      <c r="D87" s="176" t="s">
        <v>58</v>
      </c>
      <c r="E87" s="176" t="s">
        <v>54</v>
      </c>
      <c r="F87" s="176" t="s">
        <v>55</v>
      </c>
      <c r="G87" s="176" t="s">
        <v>104</v>
      </c>
      <c r="H87" s="176" t="s">
        <v>105</v>
      </c>
      <c r="I87" s="176" t="s">
        <v>106</v>
      </c>
      <c r="J87" s="176" t="s">
        <v>91</v>
      </c>
      <c r="K87" s="177" t="s">
        <v>107</v>
      </c>
      <c r="L87" s="178"/>
      <c r="M87" s="92" t="s">
        <v>19</v>
      </c>
      <c r="N87" s="93" t="s">
        <v>43</v>
      </c>
      <c r="O87" s="93" t="s">
        <v>108</v>
      </c>
      <c r="P87" s="93" t="s">
        <v>109</v>
      </c>
      <c r="Q87" s="93" t="s">
        <v>110</v>
      </c>
      <c r="R87" s="93" t="s">
        <v>111</v>
      </c>
      <c r="S87" s="93" t="s">
        <v>112</v>
      </c>
      <c r="T87" s="94" t="s">
        <v>113</v>
      </c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</row>
    <row r="88" s="2" customFormat="1" ht="22.8" customHeight="1">
      <c r="A88" s="38"/>
      <c r="B88" s="39"/>
      <c r="C88" s="99" t="s">
        <v>114</v>
      </c>
      <c r="D88" s="40"/>
      <c r="E88" s="40"/>
      <c r="F88" s="40"/>
      <c r="G88" s="40"/>
      <c r="H88" s="40"/>
      <c r="I88" s="40"/>
      <c r="J88" s="179">
        <f>BK88</f>
        <v>0</v>
      </c>
      <c r="K88" s="40"/>
      <c r="L88" s="44"/>
      <c r="M88" s="95"/>
      <c r="N88" s="180"/>
      <c r="O88" s="96"/>
      <c r="P88" s="181">
        <f>P89</f>
        <v>0</v>
      </c>
      <c r="Q88" s="96"/>
      <c r="R88" s="181">
        <f>R89</f>
        <v>0.51223199999999991</v>
      </c>
      <c r="S88" s="96"/>
      <c r="T88" s="182">
        <f>T89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72</v>
      </c>
      <c r="AU88" s="17" t="s">
        <v>92</v>
      </c>
      <c r="BK88" s="183">
        <f>BK89</f>
        <v>0</v>
      </c>
    </row>
    <row r="89" s="12" customFormat="1" ht="25.92" customHeight="1">
      <c r="A89" s="12"/>
      <c r="B89" s="184"/>
      <c r="C89" s="185"/>
      <c r="D89" s="186" t="s">
        <v>72</v>
      </c>
      <c r="E89" s="187" t="s">
        <v>115</v>
      </c>
      <c r="F89" s="187" t="s">
        <v>116</v>
      </c>
      <c r="G89" s="185"/>
      <c r="H89" s="185"/>
      <c r="I89" s="188"/>
      <c r="J89" s="189">
        <f>BK89</f>
        <v>0</v>
      </c>
      <c r="K89" s="185"/>
      <c r="L89" s="190"/>
      <c r="M89" s="191"/>
      <c r="N89" s="192"/>
      <c r="O89" s="192"/>
      <c r="P89" s="193">
        <f>P90+P96+P99+P100+P110</f>
        <v>0</v>
      </c>
      <c r="Q89" s="192"/>
      <c r="R89" s="193">
        <f>R90+R96+R99+R100+R110</f>
        <v>0.51223199999999991</v>
      </c>
      <c r="S89" s="192"/>
      <c r="T89" s="194">
        <f>T90+T96+T99+T100+T110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5" t="s">
        <v>81</v>
      </c>
      <c r="AT89" s="196" t="s">
        <v>72</v>
      </c>
      <c r="AU89" s="196" t="s">
        <v>73</v>
      </c>
      <c r="AY89" s="195" t="s">
        <v>117</v>
      </c>
      <c r="BK89" s="197">
        <f>BK90+BK96+BK99+BK100+BK110</f>
        <v>0</v>
      </c>
    </row>
    <row r="90" s="12" customFormat="1" ht="22.8" customHeight="1">
      <c r="A90" s="12"/>
      <c r="B90" s="184"/>
      <c r="C90" s="185"/>
      <c r="D90" s="186" t="s">
        <v>72</v>
      </c>
      <c r="E90" s="198" t="s">
        <v>118</v>
      </c>
      <c r="F90" s="198" t="s">
        <v>119</v>
      </c>
      <c r="G90" s="185"/>
      <c r="H90" s="185"/>
      <c r="I90" s="188"/>
      <c r="J90" s="199">
        <f>BK90</f>
        <v>0</v>
      </c>
      <c r="K90" s="185"/>
      <c r="L90" s="190"/>
      <c r="M90" s="191"/>
      <c r="N90" s="192"/>
      <c r="O90" s="192"/>
      <c r="P90" s="193">
        <f>SUM(P91:P95)</f>
        <v>0</v>
      </c>
      <c r="Q90" s="192"/>
      <c r="R90" s="193">
        <f>SUM(R91:R95)</f>
        <v>0.0084499999999999992</v>
      </c>
      <c r="S90" s="192"/>
      <c r="T90" s="194">
        <f>SUM(T91:T95)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5" t="s">
        <v>81</v>
      </c>
      <c r="AT90" s="196" t="s">
        <v>72</v>
      </c>
      <c r="AU90" s="196" t="s">
        <v>81</v>
      </c>
      <c r="AY90" s="195" t="s">
        <v>117</v>
      </c>
      <c r="BK90" s="197">
        <f>SUM(BK91:BK95)</f>
        <v>0</v>
      </c>
    </row>
    <row r="91" s="2" customFormat="1" ht="24.15" customHeight="1">
      <c r="A91" s="38"/>
      <c r="B91" s="39"/>
      <c r="C91" s="200" t="s">
        <v>81</v>
      </c>
      <c r="D91" s="200" t="s">
        <v>120</v>
      </c>
      <c r="E91" s="201" t="s">
        <v>121</v>
      </c>
      <c r="F91" s="202" t="s">
        <v>122</v>
      </c>
      <c r="G91" s="203" t="s">
        <v>123</v>
      </c>
      <c r="H91" s="204">
        <v>65</v>
      </c>
      <c r="I91" s="205"/>
      <c r="J91" s="206">
        <f>ROUND(I91*H91,2)</f>
        <v>0</v>
      </c>
      <c r="K91" s="202" t="s">
        <v>124</v>
      </c>
      <c r="L91" s="44"/>
      <c r="M91" s="207" t="s">
        <v>19</v>
      </c>
      <c r="N91" s="208" t="s">
        <v>44</v>
      </c>
      <c r="O91" s="84"/>
      <c r="P91" s="209">
        <f>O91*H91</f>
        <v>0</v>
      </c>
      <c r="Q91" s="209">
        <v>0.00012999999999999999</v>
      </c>
      <c r="R91" s="209">
        <f>Q91*H91</f>
        <v>0.0084499999999999992</v>
      </c>
      <c r="S91" s="209">
        <v>0</v>
      </c>
      <c r="T91" s="210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1" t="s">
        <v>125</v>
      </c>
      <c r="AT91" s="211" t="s">
        <v>120</v>
      </c>
      <c r="AU91" s="211" t="s">
        <v>84</v>
      </c>
      <c r="AY91" s="17" t="s">
        <v>117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7" t="s">
        <v>81</v>
      </c>
      <c r="BK91" s="212">
        <f>ROUND(I91*H91,2)</f>
        <v>0</v>
      </c>
      <c r="BL91" s="17" t="s">
        <v>125</v>
      </c>
      <c r="BM91" s="211" t="s">
        <v>126</v>
      </c>
    </row>
    <row r="92" s="2" customFormat="1">
      <c r="A92" s="38"/>
      <c r="B92" s="39"/>
      <c r="C92" s="40"/>
      <c r="D92" s="213" t="s">
        <v>127</v>
      </c>
      <c r="E92" s="40"/>
      <c r="F92" s="214" t="s">
        <v>128</v>
      </c>
      <c r="G92" s="40"/>
      <c r="H92" s="40"/>
      <c r="I92" s="215"/>
      <c r="J92" s="40"/>
      <c r="K92" s="40"/>
      <c r="L92" s="44"/>
      <c r="M92" s="216"/>
      <c r="N92" s="217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127</v>
      </c>
      <c r="AU92" s="17" t="s">
        <v>84</v>
      </c>
    </row>
    <row r="93" s="13" customFormat="1">
      <c r="A93" s="13"/>
      <c r="B93" s="218"/>
      <c r="C93" s="219"/>
      <c r="D93" s="220" t="s">
        <v>129</v>
      </c>
      <c r="E93" s="221" t="s">
        <v>19</v>
      </c>
      <c r="F93" s="222" t="s">
        <v>130</v>
      </c>
      <c r="G93" s="219"/>
      <c r="H93" s="223">
        <v>65</v>
      </c>
      <c r="I93" s="224"/>
      <c r="J93" s="219"/>
      <c r="K93" s="219"/>
      <c r="L93" s="225"/>
      <c r="M93" s="226"/>
      <c r="N93" s="227"/>
      <c r="O93" s="227"/>
      <c r="P93" s="227"/>
      <c r="Q93" s="227"/>
      <c r="R93" s="227"/>
      <c r="S93" s="227"/>
      <c r="T93" s="22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9" t="s">
        <v>129</v>
      </c>
      <c r="AU93" s="229" t="s">
        <v>84</v>
      </c>
      <c r="AV93" s="13" t="s">
        <v>84</v>
      </c>
      <c r="AW93" s="13" t="s">
        <v>34</v>
      </c>
      <c r="AX93" s="13" t="s">
        <v>81</v>
      </c>
      <c r="AY93" s="229" t="s">
        <v>117</v>
      </c>
    </row>
    <row r="94" s="2" customFormat="1" ht="16.5" customHeight="1">
      <c r="A94" s="38"/>
      <c r="B94" s="39"/>
      <c r="C94" s="200" t="s">
        <v>84</v>
      </c>
      <c r="D94" s="200" t="s">
        <v>120</v>
      </c>
      <c r="E94" s="201" t="s">
        <v>131</v>
      </c>
      <c r="F94" s="202" t="s">
        <v>132</v>
      </c>
      <c r="G94" s="203" t="s">
        <v>133</v>
      </c>
      <c r="H94" s="204">
        <v>1</v>
      </c>
      <c r="I94" s="205"/>
      <c r="J94" s="206">
        <f>ROUND(I94*H94,2)</f>
        <v>0</v>
      </c>
      <c r="K94" s="202" t="s">
        <v>19</v>
      </c>
      <c r="L94" s="44"/>
      <c r="M94" s="207" t="s">
        <v>19</v>
      </c>
      <c r="N94" s="208" t="s">
        <v>44</v>
      </c>
      <c r="O94" s="84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1" t="s">
        <v>125</v>
      </c>
      <c r="AT94" s="211" t="s">
        <v>120</v>
      </c>
      <c r="AU94" s="211" t="s">
        <v>84</v>
      </c>
      <c r="AY94" s="17" t="s">
        <v>117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7" t="s">
        <v>81</v>
      </c>
      <c r="BK94" s="212">
        <f>ROUND(I94*H94,2)</f>
        <v>0</v>
      </c>
      <c r="BL94" s="17" t="s">
        <v>125</v>
      </c>
      <c r="BM94" s="211" t="s">
        <v>134</v>
      </c>
    </row>
    <row r="95" s="2" customFormat="1" ht="16.5" customHeight="1">
      <c r="A95" s="38"/>
      <c r="B95" s="39"/>
      <c r="C95" s="200" t="s">
        <v>135</v>
      </c>
      <c r="D95" s="200" t="s">
        <v>120</v>
      </c>
      <c r="E95" s="201" t="s">
        <v>136</v>
      </c>
      <c r="F95" s="202" t="s">
        <v>137</v>
      </c>
      <c r="G95" s="203" t="s">
        <v>133</v>
      </c>
      <c r="H95" s="204">
        <v>1</v>
      </c>
      <c r="I95" s="205"/>
      <c r="J95" s="206">
        <f>ROUND(I95*H95,2)</f>
        <v>0</v>
      </c>
      <c r="K95" s="202" t="s">
        <v>19</v>
      </c>
      <c r="L95" s="44"/>
      <c r="M95" s="207" t="s">
        <v>19</v>
      </c>
      <c r="N95" s="208" t="s">
        <v>44</v>
      </c>
      <c r="O95" s="84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1" t="s">
        <v>125</v>
      </c>
      <c r="AT95" s="211" t="s">
        <v>120</v>
      </c>
      <c r="AU95" s="211" t="s">
        <v>84</v>
      </c>
      <c r="AY95" s="17" t="s">
        <v>117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7" t="s">
        <v>81</v>
      </c>
      <c r="BK95" s="212">
        <f>ROUND(I95*H95,2)</f>
        <v>0</v>
      </c>
      <c r="BL95" s="17" t="s">
        <v>125</v>
      </c>
      <c r="BM95" s="211" t="s">
        <v>138</v>
      </c>
    </row>
    <row r="96" s="12" customFormat="1" ht="22.8" customHeight="1">
      <c r="A96" s="12"/>
      <c r="B96" s="184"/>
      <c r="C96" s="185"/>
      <c r="D96" s="186" t="s">
        <v>72</v>
      </c>
      <c r="E96" s="198" t="s">
        <v>139</v>
      </c>
      <c r="F96" s="198" t="s">
        <v>140</v>
      </c>
      <c r="G96" s="185"/>
      <c r="H96" s="185"/>
      <c r="I96" s="188"/>
      <c r="J96" s="199">
        <f>BK96</f>
        <v>0</v>
      </c>
      <c r="K96" s="185"/>
      <c r="L96" s="190"/>
      <c r="M96" s="191"/>
      <c r="N96" s="192"/>
      <c r="O96" s="192"/>
      <c r="P96" s="193">
        <f>SUM(P97:P98)</f>
        <v>0</v>
      </c>
      <c r="Q96" s="192"/>
      <c r="R96" s="193">
        <f>SUM(R97:R98)</f>
        <v>0</v>
      </c>
      <c r="S96" s="192"/>
      <c r="T96" s="194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5" t="s">
        <v>81</v>
      </c>
      <c r="AT96" s="196" t="s">
        <v>72</v>
      </c>
      <c r="AU96" s="196" t="s">
        <v>81</v>
      </c>
      <c r="AY96" s="195" t="s">
        <v>117</v>
      </c>
      <c r="BK96" s="197">
        <f>SUM(BK97:BK98)</f>
        <v>0</v>
      </c>
    </row>
    <row r="97" s="2" customFormat="1" ht="33" customHeight="1">
      <c r="A97" s="38"/>
      <c r="B97" s="39"/>
      <c r="C97" s="200" t="s">
        <v>125</v>
      </c>
      <c r="D97" s="200" t="s">
        <v>120</v>
      </c>
      <c r="E97" s="201" t="s">
        <v>141</v>
      </c>
      <c r="F97" s="202" t="s">
        <v>142</v>
      </c>
      <c r="G97" s="203" t="s">
        <v>143</v>
      </c>
      <c r="H97" s="204">
        <v>0.0080000000000000002</v>
      </c>
      <c r="I97" s="205"/>
      <c r="J97" s="206">
        <f>ROUND(I97*H97,2)</f>
        <v>0</v>
      </c>
      <c r="K97" s="202" t="s">
        <v>124</v>
      </c>
      <c r="L97" s="44"/>
      <c r="M97" s="207" t="s">
        <v>19</v>
      </c>
      <c r="N97" s="208" t="s">
        <v>44</v>
      </c>
      <c r="O97" s="84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1" t="s">
        <v>125</v>
      </c>
      <c r="AT97" s="211" t="s">
        <v>120</v>
      </c>
      <c r="AU97" s="211" t="s">
        <v>84</v>
      </c>
      <c r="AY97" s="17" t="s">
        <v>117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7" t="s">
        <v>81</v>
      </c>
      <c r="BK97" s="212">
        <f>ROUND(I97*H97,2)</f>
        <v>0</v>
      </c>
      <c r="BL97" s="17" t="s">
        <v>125</v>
      </c>
      <c r="BM97" s="211" t="s">
        <v>144</v>
      </c>
    </row>
    <row r="98" s="2" customFormat="1">
      <c r="A98" s="38"/>
      <c r="B98" s="39"/>
      <c r="C98" s="40"/>
      <c r="D98" s="213" t="s">
        <v>127</v>
      </c>
      <c r="E98" s="40"/>
      <c r="F98" s="214" t="s">
        <v>145</v>
      </c>
      <c r="G98" s="40"/>
      <c r="H98" s="40"/>
      <c r="I98" s="215"/>
      <c r="J98" s="40"/>
      <c r="K98" s="40"/>
      <c r="L98" s="44"/>
      <c r="M98" s="216"/>
      <c r="N98" s="217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127</v>
      </c>
      <c r="AU98" s="17" t="s">
        <v>84</v>
      </c>
    </row>
    <row r="99" s="12" customFormat="1" ht="22.8" customHeight="1">
      <c r="A99" s="12"/>
      <c r="B99" s="184"/>
      <c r="C99" s="185"/>
      <c r="D99" s="186" t="s">
        <v>72</v>
      </c>
      <c r="E99" s="198" t="s">
        <v>146</v>
      </c>
      <c r="F99" s="198" t="s">
        <v>147</v>
      </c>
      <c r="G99" s="185"/>
      <c r="H99" s="185"/>
      <c r="I99" s="188"/>
      <c r="J99" s="199">
        <f>BK99</f>
        <v>0</v>
      </c>
      <c r="K99" s="185"/>
      <c r="L99" s="190"/>
      <c r="M99" s="191"/>
      <c r="N99" s="192"/>
      <c r="O99" s="192"/>
      <c r="P99" s="193">
        <v>0</v>
      </c>
      <c r="Q99" s="192"/>
      <c r="R99" s="193">
        <v>0</v>
      </c>
      <c r="S99" s="192"/>
      <c r="T99" s="194"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5" t="s">
        <v>84</v>
      </c>
      <c r="AT99" s="196" t="s">
        <v>72</v>
      </c>
      <c r="AU99" s="196" t="s">
        <v>81</v>
      </c>
      <c r="AY99" s="195" t="s">
        <v>117</v>
      </c>
      <c r="BK99" s="197">
        <v>0</v>
      </c>
    </row>
    <row r="100" s="12" customFormat="1" ht="22.8" customHeight="1">
      <c r="A100" s="12"/>
      <c r="B100" s="184"/>
      <c r="C100" s="185"/>
      <c r="D100" s="186" t="s">
        <v>72</v>
      </c>
      <c r="E100" s="198" t="s">
        <v>148</v>
      </c>
      <c r="F100" s="198" t="s">
        <v>149</v>
      </c>
      <c r="G100" s="185"/>
      <c r="H100" s="185"/>
      <c r="I100" s="188"/>
      <c r="J100" s="199">
        <f>BK100</f>
        <v>0</v>
      </c>
      <c r="K100" s="185"/>
      <c r="L100" s="190"/>
      <c r="M100" s="191"/>
      <c r="N100" s="192"/>
      <c r="O100" s="192"/>
      <c r="P100" s="193">
        <f>SUM(P101:P109)</f>
        <v>0</v>
      </c>
      <c r="Q100" s="192"/>
      <c r="R100" s="193">
        <f>SUM(R101:R109)</f>
        <v>0.023199999999999998</v>
      </c>
      <c r="S100" s="192"/>
      <c r="T100" s="194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5" t="s">
        <v>84</v>
      </c>
      <c r="AT100" s="196" t="s">
        <v>72</v>
      </c>
      <c r="AU100" s="196" t="s">
        <v>81</v>
      </c>
      <c r="AY100" s="195" t="s">
        <v>117</v>
      </c>
      <c r="BK100" s="197">
        <f>SUM(BK101:BK109)</f>
        <v>0</v>
      </c>
    </row>
    <row r="101" s="2" customFormat="1" ht="37.8" customHeight="1">
      <c r="A101" s="38"/>
      <c r="B101" s="39"/>
      <c r="C101" s="200" t="s">
        <v>150</v>
      </c>
      <c r="D101" s="200" t="s">
        <v>120</v>
      </c>
      <c r="E101" s="201" t="s">
        <v>151</v>
      </c>
      <c r="F101" s="202" t="s">
        <v>152</v>
      </c>
      <c r="G101" s="203" t="s">
        <v>123</v>
      </c>
      <c r="H101" s="204">
        <v>11</v>
      </c>
      <c r="I101" s="205"/>
      <c r="J101" s="206">
        <f>ROUND(I101*H101,2)</f>
        <v>0</v>
      </c>
      <c r="K101" s="202" t="s">
        <v>19</v>
      </c>
      <c r="L101" s="44"/>
      <c r="M101" s="207" t="s">
        <v>19</v>
      </c>
      <c r="N101" s="208" t="s">
        <v>44</v>
      </c>
      <c r="O101" s="84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1" t="s">
        <v>153</v>
      </c>
      <c r="AT101" s="211" t="s">
        <v>120</v>
      </c>
      <c r="AU101" s="211" t="s">
        <v>84</v>
      </c>
      <c r="AY101" s="17" t="s">
        <v>117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7" t="s">
        <v>81</v>
      </c>
      <c r="BK101" s="212">
        <f>ROUND(I101*H101,2)</f>
        <v>0</v>
      </c>
      <c r="BL101" s="17" t="s">
        <v>153</v>
      </c>
      <c r="BM101" s="211" t="s">
        <v>154</v>
      </c>
    </row>
    <row r="102" s="2" customFormat="1" ht="55.5" customHeight="1">
      <c r="A102" s="38"/>
      <c r="B102" s="39"/>
      <c r="C102" s="230" t="s">
        <v>155</v>
      </c>
      <c r="D102" s="230" t="s">
        <v>156</v>
      </c>
      <c r="E102" s="231" t="s">
        <v>157</v>
      </c>
      <c r="F102" s="232" t="s">
        <v>158</v>
      </c>
      <c r="G102" s="233" t="s">
        <v>123</v>
      </c>
      <c r="H102" s="234">
        <v>10</v>
      </c>
      <c r="I102" s="235"/>
      <c r="J102" s="236">
        <f>ROUND(I102*H102,2)</f>
        <v>0</v>
      </c>
      <c r="K102" s="232" t="s">
        <v>19</v>
      </c>
      <c r="L102" s="237"/>
      <c r="M102" s="238" t="s">
        <v>19</v>
      </c>
      <c r="N102" s="239" t="s">
        <v>44</v>
      </c>
      <c r="O102" s="84"/>
      <c r="P102" s="209">
        <f>O102*H102</f>
        <v>0</v>
      </c>
      <c r="Q102" s="209">
        <v>0.001</v>
      </c>
      <c r="R102" s="209">
        <f>Q102*H102</f>
        <v>0.01</v>
      </c>
      <c r="S102" s="209">
        <v>0</v>
      </c>
      <c r="T102" s="210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1" t="s">
        <v>159</v>
      </c>
      <c r="AT102" s="211" t="s">
        <v>156</v>
      </c>
      <c r="AU102" s="211" t="s">
        <v>84</v>
      </c>
      <c r="AY102" s="17" t="s">
        <v>117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7" t="s">
        <v>81</v>
      </c>
      <c r="BK102" s="212">
        <f>ROUND(I102*H102,2)</f>
        <v>0</v>
      </c>
      <c r="BL102" s="17" t="s">
        <v>153</v>
      </c>
      <c r="BM102" s="211" t="s">
        <v>160</v>
      </c>
    </row>
    <row r="103" s="2" customFormat="1" ht="62.7" customHeight="1">
      <c r="A103" s="38"/>
      <c r="B103" s="39"/>
      <c r="C103" s="230" t="s">
        <v>161</v>
      </c>
      <c r="D103" s="230" t="s">
        <v>156</v>
      </c>
      <c r="E103" s="231" t="s">
        <v>162</v>
      </c>
      <c r="F103" s="232" t="s">
        <v>163</v>
      </c>
      <c r="G103" s="233" t="s">
        <v>123</v>
      </c>
      <c r="H103" s="234">
        <v>12</v>
      </c>
      <c r="I103" s="235"/>
      <c r="J103" s="236">
        <f>ROUND(I103*H103,2)</f>
        <v>0</v>
      </c>
      <c r="K103" s="232" t="s">
        <v>19</v>
      </c>
      <c r="L103" s="237"/>
      <c r="M103" s="238" t="s">
        <v>19</v>
      </c>
      <c r="N103" s="239" t="s">
        <v>44</v>
      </c>
      <c r="O103" s="84"/>
      <c r="P103" s="209">
        <f>O103*H103</f>
        <v>0</v>
      </c>
      <c r="Q103" s="209">
        <v>0.001</v>
      </c>
      <c r="R103" s="209">
        <f>Q103*H103</f>
        <v>0.012</v>
      </c>
      <c r="S103" s="209">
        <v>0</v>
      </c>
      <c r="T103" s="210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1" t="s">
        <v>159</v>
      </c>
      <c r="AT103" s="211" t="s">
        <v>156</v>
      </c>
      <c r="AU103" s="211" t="s">
        <v>84</v>
      </c>
      <c r="AY103" s="17" t="s">
        <v>117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7" t="s">
        <v>81</v>
      </c>
      <c r="BK103" s="212">
        <f>ROUND(I103*H103,2)</f>
        <v>0</v>
      </c>
      <c r="BL103" s="17" t="s">
        <v>153</v>
      </c>
      <c r="BM103" s="211" t="s">
        <v>164</v>
      </c>
    </row>
    <row r="104" s="2" customFormat="1" ht="37.8" customHeight="1">
      <c r="A104" s="38"/>
      <c r="B104" s="39"/>
      <c r="C104" s="200" t="s">
        <v>165</v>
      </c>
      <c r="D104" s="200" t="s">
        <v>120</v>
      </c>
      <c r="E104" s="201" t="s">
        <v>166</v>
      </c>
      <c r="F104" s="202" t="s">
        <v>167</v>
      </c>
      <c r="G104" s="203" t="s">
        <v>123</v>
      </c>
      <c r="H104" s="204">
        <v>1.2</v>
      </c>
      <c r="I104" s="205"/>
      <c r="J104" s="206">
        <f>ROUND(I104*H104,2)</f>
        <v>0</v>
      </c>
      <c r="K104" s="202" t="s">
        <v>19</v>
      </c>
      <c r="L104" s="44"/>
      <c r="M104" s="207" t="s">
        <v>19</v>
      </c>
      <c r="N104" s="208" t="s">
        <v>44</v>
      </c>
      <c r="O104" s="84"/>
      <c r="P104" s="209">
        <f>O104*H104</f>
        <v>0</v>
      </c>
      <c r="Q104" s="209">
        <v>0</v>
      </c>
      <c r="R104" s="209">
        <f>Q104*H104</f>
        <v>0</v>
      </c>
      <c r="S104" s="209">
        <v>0</v>
      </c>
      <c r="T104" s="210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1" t="s">
        <v>153</v>
      </c>
      <c r="AT104" s="211" t="s">
        <v>120</v>
      </c>
      <c r="AU104" s="211" t="s">
        <v>84</v>
      </c>
      <c r="AY104" s="17" t="s">
        <v>117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7" t="s">
        <v>81</v>
      </c>
      <c r="BK104" s="212">
        <f>ROUND(I104*H104,2)</f>
        <v>0</v>
      </c>
      <c r="BL104" s="17" t="s">
        <v>153</v>
      </c>
      <c r="BM104" s="211" t="s">
        <v>168</v>
      </c>
    </row>
    <row r="105" s="2" customFormat="1" ht="62.7" customHeight="1">
      <c r="A105" s="38"/>
      <c r="B105" s="39"/>
      <c r="C105" s="230" t="s">
        <v>118</v>
      </c>
      <c r="D105" s="230" t="s">
        <v>156</v>
      </c>
      <c r="E105" s="231" t="s">
        <v>169</v>
      </c>
      <c r="F105" s="232" t="s">
        <v>163</v>
      </c>
      <c r="G105" s="233" t="s">
        <v>123</v>
      </c>
      <c r="H105" s="234">
        <v>1.2</v>
      </c>
      <c r="I105" s="235"/>
      <c r="J105" s="236">
        <f>ROUND(I105*H105,2)</f>
        <v>0</v>
      </c>
      <c r="K105" s="232" t="s">
        <v>19</v>
      </c>
      <c r="L105" s="237"/>
      <c r="M105" s="238" t="s">
        <v>19</v>
      </c>
      <c r="N105" s="239" t="s">
        <v>44</v>
      </c>
      <c r="O105" s="84"/>
      <c r="P105" s="209">
        <f>O105*H105</f>
        <v>0</v>
      </c>
      <c r="Q105" s="209">
        <v>0.001</v>
      </c>
      <c r="R105" s="209">
        <f>Q105*H105</f>
        <v>0.0011999999999999999</v>
      </c>
      <c r="S105" s="209">
        <v>0</v>
      </c>
      <c r="T105" s="210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1" t="s">
        <v>159</v>
      </c>
      <c r="AT105" s="211" t="s">
        <v>156</v>
      </c>
      <c r="AU105" s="211" t="s">
        <v>84</v>
      </c>
      <c r="AY105" s="17" t="s">
        <v>117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7" t="s">
        <v>81</v>
      </c>
      <c r="BK105" s="212">
        <f>ROUND(I105*H105,2)</f>
        <v>0</v>
      </c>
      <c r="BL105" s="17" t="s">
        <v>153</v>
      </c>
      <c r="BM105" s="211" t="s">
        <v>170</v>
      </c>
    </row>
    <row r="106" s="2" customFormat="1" ht="24.15" customHeight="1">
      <c r="A106" s="38"/>
      <c r="B106" s="39"/>
      <c r="C106" s="200" t="s">
        <v>171</v>
      </c>
      <c r="D106" s="200" t="s">
        <v>120</v>
      </c>
      <c r="E106" s="201" t="s">
        <v>172</v>
      </c>
      <c r="F106" s="202" t="s">
        <v>173</v>
      </c>
      <c r="G106" s="203" t="s">
        <v>143</v>
      </c>
      <c r="H106" s="204">
        <v>0.023</v>
      </c>
      <c r="I106" s="205"/>
      <c r="J106" s="206">
        <f>ROUND(I106*H106,2)</f>
        <v>0</v>
      </c>
      <c r="K106" s="202" t="s">
        <v>124</v>
      </c>
      <c r="L106" s="44"/>
      <c r="M106" s="207" t="s">
        <v>19</v>
      </c>
      <c r="N106" s="208" t="s">
        <v>44</v>
      </c>
      <c r="O106" s="84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1" t="s">
        <v>153</v>
      </c>
      <c r="AT106" s="211" t="s">
        <v>120</v>
      </c>
      <c r="AU106" s="211" t="s">
        <v>84</v>
      </c>
      <c r="AY106" s="17" t="s">
        <v>117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7" t="s">
        <v>81</v>
      </c>
      <c r="BK106" s="212">
        <f>ROUND(I106*H106,2)</f>
        <v>0</v>
      </c>
      <c r="BL106" s="17" t="s">
        <v>153</v>
      </c>
      <c r="BM106" s="211" t="s">
        <v>174</v>
      </c>
    </row>
    <row r="107" s="2" customFormat="1">
      <c r="A107" s="38"/>
      <c r="B107" s="39"/>
      <c r="C107" s="40"/>
      <c r="D107" s="213" t="s">
        <v>127</v>
      </c>
      <c r="E107" s="40"/>
      <c r="F107" s="214" t="s">
        <v>175</v>
      </c>
      <c r="G107" s="40"/>
      <c r="H107" s="40"/>
      <c r="I107" s="215"/>
      <c r="J107" s="40"/>
      <c r="K107" s="40"/>
      <c r="L107" s="44"/>
      <c r="M107" s="216"/>
      <c r="N107" s="217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127</v>
      </c>
      <c r="AU107" s="17" t="s">
        <v>84</v>
      </c>
    </row>
    <row r="108" s="2" customFormat="1" ht="24.15" customHeight="1">
      <c r="A108" s="38"/>
      <c r="B108" s="39"/>
      <c r="C108" s="200" t="s">
        <v>176</v>
      </c>
      <c r="D108" s="200" t="s">
        <v>120</v>
      </c>
      <c r="E108" s="201" t="s">
        <v>177</v>
      </c>
      <c r="F108" s="202" t="s">
        <v>178</v>
      </c>
      <c r="G108" s="203" t="s">
        <v>143</v>
      </c>
      <c r="H108" s="204">
        <v>0.023</v>
      </c>
      <c r="I108" s="205"/>
      <c r="J108" s="206">
        <f>ROUND(I108*H108,2)</f>
        <v>0</v>
      </c>
      <c r="K108" s="202" t="s">
        <v>124</v>
      </c>
      <c r="L108" s="44"/>
      <c r="M108" s="207" t="s">
        <v>19</v>
      </c>
      <c r="N108" s="208" t="s">
        <v>44</v>
      </c>
      <c r="O108" s="84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1" t="s">
        <v>153</v>
      </c>
      <c r="AT108" s="211" t="s">
        <v>120</v>
      </c>
      <c r="AU108" s="211" t="s">
        <v>84</v>
      </c>
      <c r="AY108" s="17" t="s">
        <v>117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7" t="s">
        <v>81</v>
      </c>
      <c r="BK108" s="212">
        <f>ROUND(I108*H108,2)</f>
        <v>0</v>
      </c>
      <c r="BL108" s="17" t="s">
        <v>153</v>
      </c>
      <c r="BM108" s="211" t="s">
        <v>179</v>
      </c>
    </row>
    <row r="109" s="2" customFormat="1">
      <c r="A109" s="38"/>
      <c r="B109" s="39"/>
      <c r="C109" s="40"/>
      <c r="D109" s="213" t="s">
        <v>127</v>
      </c>
      <c r="E109" s="40"/>
      <c r="F109" s="214" t="s">
        <v>180</v>
      </c>
      <c r="G109" s="40"/>
      <c r="H109" s="40"/>
      <c r="I109" s="215"/>
      <c r="J109" s="40"/>
      <c r="K109" s="40"/>
      <c r="L109" s="44"/>
      <c r="M109" s="216"/>
      <c r="N109" s="217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127</v>
      </c>
      <c r="AU109" s="17" t="s">
        <v>84</v>
      </c>
    </row>
    <row r="110" s="12" customFormat="1" ht="22.8" customHeight="1">
      <c r="A110" s="12"/>
      <c r="B110" s="184"/>
      <c r="C110" s="185"/>
      <c r="D110" s="186" t="s">
        <v>72</v>
      </c>
      <c r="E110" s="198" t="s">
        <v>181</v>
      </c>
      <c r="F110" s="198" t="s">
        <v>79</v>
      </c>
      <c r="G110" s="185"/>
      <c r="H110" s="185"/>
      <c r="I110" s="188"/>
      <c r="J110" s="199">
        <f>BK110</f>
        <v>0</v>
      </c>
      <c r="K110" s="185"/>
      <c r="L110" s="190"/>
      <c r="M110" s="191"/>
      <c r="N110" s="192"/>
      <c r="O110" s="192"/>
      <c r="P110" s="193">
        <f>P111+P261+P307</f>
        <v>0</v>
      </c>
      <c r="Q110" s="192"/>
      <c r="R110" s="193">
        <f>R111+R261+R307</f>
        <v>0.48058199999999995</v>
      </c>
      <c r="S110" s="192"/>
      <c r="T110" s="194">
        <f>T111+T261+T307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5" t="s">
        <v>84</v>
      </c>
      <c r="AT110" s="196" t="s">
        <v>72</v>
      </c>
      <c r="AU110" s="196" t="s">
        <v>81</v>
      </c>
      <c r="AY110" s="195" t="s">
        <v>117</v>
      </c>
      <c r="BK110" s="197">
        <f>BK111+BK261+BK307</f>
        <v>0</v>
      </c>
    </row>
    <row r="111" s="12" customFormat="1" ht="20.88" customHeight="1">
      <c r="A111" s="12"/>
      <c r="B111" s="184"/>
      <c r="C111" s="185"/>
      <c r="D111" s="186" t="s">
        <v>72</v>
      </c>
      <c r="E111" s="198" t="s">
        <v>182</v>
      </c>
      <c r="F111" s="198" t="s">
        <v>183</v>
      </c>
      <c r="G111" s="185"/>
      <c r="H111" s="185"/>
      <c r="I111" s="188"/>
      <c r="J111" s="199">
        <f>BK111</f>
        <v>0</v>
      </c>
      <c r="K111" s="185"/>
      <c r="L111" s="190"/>
      <c r="M111" s="191"/>
      <c r="N111" s="192"/>
      <c r="O111" s="192"/>
      <c r="P111" s="193">
        <f>SUM(P112:P260)</f>
        <v>0</v>
      </c>
      <c r="Q111" s="192"/>
      <c r="R111" s="193">
        <f>SUM(R112:R260)</f>
        <v>0.44719599999999998</v>
      </c>
      <c r="S111" s="192"/>
      <c r="T111" s="194">
        <f>SUM(T112:T260)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5" t="s">
        <v>84</v>
      </c>
      <c r="AT111" s="196" t="s">
        <v>72</v>
      </c>
      <c r="AU111" s="196" t="s">
        <v>84</v>
      </c>
      <c r="AY111" s="195" t="s">
        <v>117</v>
      </c>
      <c r="BK111" s="197">
        <f>SUM(BK112:BK260)</f>
        <v>0</v>
      </c>
    </row>
    <row r="112" s="2" customFormat="1" ht="16.5" customHeight="1">
      <c r="A112" s="38"/>
      <c r="B112" s="39"/>
      <c r="C112" s="200" t="s">
        <v>184</v>
      </c>
      <c r="D112" s="200" t="s">
        <v>120</v>
      </c>
      <c r="E112" s="201" t="s">
        <v>185</v>
      </c>
      <c r="F112" s="202" t="s">
        <v>186</v>
      </c>
      <c r="G112" s="203" t="s">
        <v>133</v>
      </c>
      <c r="H112" s="204">
        <v>1</v>
      </c>
      <c r="I112" s="205"/>
      <c r="J112" s="206">
        <f>ROUND(I112*H112,2)</f>
        <v>0</v>
      </c>
      <c r="K112" s="202" t="s">
        <v>19</v>
      </c>
      <c r="L112" s="44"/>
      <c r="M112" s="207" t="s">
        <v>19</v>
      </c>
      <c r="N112" s="208" t="s">
        <v>44</v>
      </c>
      <c r="O112" s="84"/>
      <c r="P112" s="209">
        <f>O112*H112</f>
        <v>0</v>
      </c>
      <c r="Q112" s="209">
        <v>0.01</v>
      </c>
      <c r="R112" s="209">
        <f>Q112*H112</f>
        <v>0.01</v>
      </c>
      <c r="S112" s="209">
        <v>0</v>
      </c>
      <c r="T112" s="210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1" t="s">
        <v>153</v>
      </c>
      <c r="AT112" s="211" t="s">
        <v>120</v>
      </c>
      <c r="AU112" s="211" t="s">
        <v>135</v>
      </c>
      <c r="AY112" s="17" t="s">
        <v>117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7" t="s">
        <v>81</v>
      </c>
      <c r="BK112" s="212">
        <f>ROUND(I112*H112,2)</f>
        <v>0</v>
      </c>
      <c r="BL112" s="17" t="s">
        <v>153</v>
      </c>
      <c r="BM112" s="211" t="s">
        <v>187</v>
      </c>
    </row>
    <row r="113" s="14" customFormat="1">
      <c r="A113" s="14"/>
      <c r="B113" s="240"/>
      <c r="C113" s="241"/>
      <c r="D113" s="220" t="s">
        <v>129</v>
      </c>
      <c r="E113" s="242" t="s">
        <v>19</v>
      </c>
      <c r="F113" s="243" t="s">
        <v>188</v>
      </c>
      <c r="G113" s="241"/>
      <c r="H113" s="242" t="s">
        <v>19</v>
      </c>
      <c r="I113" s="244"/>
      <c r="J113" s="241"/>
      <c r="K113" s="241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129</v>
      </c>
      <c r="AU113" s="249" t="s">
        <v>135</v>
      </c>
      <c r="AV113" s="14" t="s">
        <v>81</v>
      </c>
      <c r="AW113" s="14" t="s">
        <v>34</v>
      </c>
      <c r="AX113" s="14" t="s">
        <v>73</v>
      </c>
      <c r="AY113" s="249" t="s">
        <v>117</v>
      </c>
    </row>
    <row r="114" s="13" customFormat="1">
      <c r="A114" s="13"/>
      <c r="B114" s="218"/>
      <c r="C114" s="219"/>
      <c r="D114" s="220" t="s">
        <v>129</v>
      </c>
      <c r="E114" s="221" t="s">
        <v>19</v>
      </c>
      <c r="F114" s="222" t="s">
        <v>81</v>
      </c>
      <c r="G114" s="219"/>
      <c r="H114" s="223">
        <v>1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129</v>
      </c>
      <c r="AU114" s="229" t="s">
        <v>135</v>
      </c>
      <c r="AV114" s="13" t="s">
        <v>84</v>
      </c>
      <c r="AW114" s="13" t="s">
        <v>34</v>
      </c>
      <c r="AX114" s="13" t="s">
        <v>81</v>
      </c>
      <c r="AY114" s="229" t="s">
        <v>117</v>
      </c>
    </row>
    <row r="115" s="2" customFormat="1" ht="100.5" customHeight="1">
      <c r="A115" s="38"/>
      <c r="B115" s="39"/>
      <c r="C115" s="230" t="s">
        <v>189</v>
      </c>
      <c r="D115" s="230" t="s">
        <v>156</v>
      </c>
      <c r="E115" s="231" t="s">
        <v>190</v>
      </c>
      <c r="F115" s="232" t="s">
        <v>191</v>
      </c>
      <c r="G115" s="233" t="s">
        <v>192</v>
      </c>
      <c r="H115" s="234">
        <v>1</v>
      </c>
      <c r="I115" s="235"/>
      <c r="J115" s="236">
        <f>ROUND(I115*H115,2)</f>
        <v>0</v>
      </c>
      <c r="K115" s="232" t="s">
        <v>19</v>
      </c>
      <c r="L115" s="237"/>
      <c r="M115" s="238" t="s">
        <v>19</v>
      </c>
      <c r="N115" s="239" t="s">
        <v>44</v>
      </c>
      <c r="O115" s="84"/>
      <c r="P115" s="209">
        <f>O115*H115</f>
        <v>0</v>
      </c>
      <c r="Q115" s="209">
        <v>0.105</v>
      </c>
      <c r="R115" s="209">
        <f>Q115*H115</f>
        <v>0.105</v>
      </c>
      <c r="S115" s="209">
        <v>0</v>
      </c>
      <c r="T115" s="210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1" t="s">
        <v>159</v>
      </c>
      <c r="AT115" s="211" t="s">
        <v>156</v>
      </c>
      <c r="AU115" s="211" t="s">
        <v>135</v>
      </c>
      <c r="AY115" s="17" t="s">
        <v>117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7" t="s">
        <v>81</v>
      </c>
      <c r="BK115" s="212">
        <f>ROUND(I115*H115,2)</f>
        <v>0</v>
      </c>
      <c r="BL115" s="17" t="s">
        <v>153</v>
      </c>
      <c r="BM115" s="211" t="s">
        <v>193</v>
      </c>
    </row>
    <row r="116" s="2" customFormat="1" ht="21.75" customHeight="1">
      <c r="A116" s="38"/>
      <c r="B116" s="39"/>
      <c r="C116" s="200" t="s">
        <v>194</v>
      </c>
      <c r="D116" s="200" t="s">
        <v>120</v>
      </c>
      <c r="E116" s="201" t="s">
        <v>195</v>
      </c>
      <c r="F116" s="202" t="s">
        <v>196</v>
      </c>
      <c r="G116" s="203" t="s">
        <v>133</v>
      </c>
      <c r="H116" s="204">
        <v>1</v>
      </c>
      <c r="I116" s="205"/>
      <c r="J116" s="206">
        <f>ROUND(I116*H116,2)</f>
        <v>0</v>
      </c>
      <c r="K116" s="202" t="s">
        <v>19</v>
      </c>
      <c r="L116" s="44"/>
      <c r="M116" s="207" t="s">
        <v>19</v>
      </c>
      <c r="N116" s="208" t="s">
        <v>44</v>
      </c>
      <c r="O116" s="84"/>
      <c r="P116" s="209">
        <f>O116*H116</f>
        <v>0</v>
      </c>
      <c r="Q116" s="209">
        <v>0</v>
      </c>
      <c r="R116" s="209">
        <f>Q116*H116</f>
        <v>0</v>
      </c>
      <c r="S116" s="209">
        <v>0</v>
      </c>
      <c r="T116" s="210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1" t="s">
        <v>153</v>
      </c>
      <c r="AT116" s="211" t="s">
        <v>120</v>
      </c>
      <c r="AU116" s="211" t="s">
        <v>135</v>
      </c>
      <c r="AY116" s="17" t="s">
        <v>117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7" t="s">
        <v>81</v>
      </c>
      <c r="BK116" s="212">
        <f>ROUND(I116*H116,2)</f>
        <v>0</v>
      </c>
      <c r="BL116" s="17" t="s">
        <v>153</v>
      </c>
      <c r="BM116" s="211" t="s">
        <v>197</v>
      </c>
    </row>
    <row r="117" s="14" customFormat="1">
      <c r="A117" s="14"/>
      <c r="B117" s="240"/>
      <c r="C117" s="241"/>
      <c r="D117" s="220" t="s">
        <v>129</v>
      </c>
      <c r="E117" s="242" t="s">
        <v>19</v>
      </c>
      <c r="F117" s="243" t="s">
        <v>188</v>
      </c>
      <c r="G117" s="241"/>
      <c r="H117" s="242" t="s">
        <v>19</v>
      </c>
      <c r="I117" s="244"/>
      <c r="J117" s="241"/>
      <c r="K117" s="241"/>
      <c r="L117" s="245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129</v>
      </c>
      <c r="AU117" s="249" t="s">
        <v>135</v>
      </c>
      <c r="AV117" s="14" t="s">
        <v>81</v>
      </c>
      <c r="AW117" s="14" t="s">
        <v>34</v>
      </c>
      <c r="AX117" s="14" t="s">
        <v>73</v>
      </c>
      <c r="AY117" s="249" t="s">
        <v>117</v>
      </c>
    </row>
    <row r="118" s="13" customFormat="1">
      <c r="A118" s="13"/>
      <c r="B118" s="218"/>
      <c r="C118" s="219"/>
      <c r="D118" s="220" t="s">
        <v>129</v>
      </c>
      <c r="E118" s="221" t="s">
        <v>19</v>
      </c>
      <c r="F118" s="222" t="s">
        <v>81</v>
      </c>
      <c r="G118" s="219"/>
      <c r="H118" s="223">
        <v>1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129</v>
      </c>
      <c r="AU118" s="229" t="s">
        <v>135</v>
      </c>
      <c r="AV118" s="13" t="s">
        <v>84</v>
      </c>
      <c r="AW118" s="13" t="s">
        <v>34</v>
      </c>
      <c r="AX118" s="13" t="s">
        <v>81</v>
      </c>
      <c r="AY118" s="229" t="s">
        <v>117</v>
      </c>
    </row>
    <row r="119" s="2" customFormat="1" ht="16.5" customHeight="1">
      <c r="A119" s="38"/>
      <c r="B119" s="39"/>
      <c r="C119" s="230" t="s">
        <v>8</v>
      </c>
      <c r="D119" s="230" t="s">
        <v>156</v>
      </c>
      <c r="E119" s="231" t="s">
        <v>198</v>
      </c>
      <c r="F119" s="232" t="s">
        <v>199</v>
      </c>
      <c r="G119" s="233" t="s">
        <v>192</v>
      </c>
      <c r="H119" s="234">
        <v>1</v>
      </c>
      <c r="I119" s="235"/>
      <c r="J119" s="236">
        <f>ROUND(I119*H119,2)</f>
        <v>0</v>
      </c>
      <c r="K119" s="232" t="s">
        <v>19</v>
      </c>
      <c r="L119" s="237"/>
      <c r="M119" s="238" t="s">
        <v>19</v>
      </c>
      <c r="N119" s="239" t="s">
        <v>44</v>
      </c>
      <c r="O119" s="84"/>
      <c r="P119" s="209">
        <f>O119*H119</f>
        <v>0</v>
      </c>
      <c r="Q119" s="209">
        <v>0.00050000000000000001</v>
      </c>
      <c r="R119" s="209">
        <f>Q119*H119</f>
        <v>0.00050000000000000001</v>
      </c>
      <c r="S119" s="209">
        <v>0</v>
      </c>
      <c r="T119" s="21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1" t="s">
        <v>159</v>
      </c>
      <c r="AT119" s="211" t="s">
        <v>156</v>
      </c>
      <c r="AU119" s="211" t="s">
        <v>135</v>
      </c>
      <c r="AY119" s="17" t="s">
        <v>117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7" t="s">
        <v>81</v>
      </c>
      <c r="BK119" s="212">
        <f>ROUND(I119*H119,2)</f>
        <v>0</v>
      </c>
      <c r="BL119" s="17" t="s">
        <v>153</v>
      </c>
      <c r="BM119" s="211" t="s">
        <v>200</v>
      </c>
    </row>
    <row r="120" s="2" customFormat="1" ht="16.5" customHeight="1">
      <c r="A120" s="38"/>
      <c r="B120" s="39"/>
      <c r="C120" s="200" t="s">
        <v>153</v>
      </c>
      <c r="D120" s="200" t="s">
        <v>120</v>
      </c>
      <c r="E120" s="201" t="s">
        <v>201</v>
      </c>
      <c r="F120" s="202" t="s">
        <v>202</v>
      </c>
      <c r="G120" s="203" t="s">
        <v>133</v>
      </c>
      <c r="H120" s="204">
        <v>1</v>
      </c>
      <c r="I120" s="205"/>
      <c r="J120" s="206">
        <f>ROUND(I120*H120,2)</f>
        <v>0</v>
      </c>
      <c r="K120" s="202" t="s">
        <v>19</v>
      </c>
      <c r="L120" s="44"/>
      <c r="M120" s="207" t="s">
        <v>19</v>
      </c>
      <c r="N120" s="208" t="s">
        <v>44</v>
      </c>
      <c r="O120" s="84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1" t="s">
        <v>153</v>
      </c>
      <c r="AT120" s="211" t="s">
        <v>120</v>
      </c>
      <c r="AU120" s="211" t="s">
        <v>135</v>
      </c>
      <c r="AY120" s="17" t="s">
        <v>117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7" t="s">
        <v>81</v>
      </c>
      <c r="BK120" s="212">
        <f>ROUND(I120*H120,2)</f>
        <v>0</v>
      </c>
      <c r="BL120" s="17" t="s">
        <v>153</v>
      </c>
      <c r="BM120" s="211" t="s">
        <v>203</v>
      </c>
    </row>
    <row r="121" s="14" customFormat="1">
      <c r="A121" s="14"/>
      <c r="B121" s="240"/>
      <c r="C121" s="241"/>
      <c r="D121" s="220" t="s">
        <v>129</v>
      </c>
      <c r="E121" s="242" t="s">
        <v>19</v>
      </c>
      <c r="F121" s="243" t="s">
        <v>188</v>
      </c>
      <c r="G121" s="241"/>
      <c r="H121" s="242" t="s">
        <v>19</v>
      </c>
      <c r="I121" s="244"/>
      <c r="J121" s="241"/>
      <c r="K121" s="241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129</v>
      </c>
      <c r="AU121" s="249" t="s">
        <v>135</v>
      </c>
      <c r="AV121" s="14" t="s">
        <v>81</v>
      </c>
      <c r="AW121" s="14" t="s">
        <v>34</v>
      </c>
      <c r="AX121" s="14" t="s">
        <v>73</v>
      </c>
      <c r="AY121" s="249" t="s">
        <v>117</v>
      </c>
    </row>
    <row r="122" s="13" customFormat="1">
      <c r="A122" s="13"/>
      <c r="B122" s="218"/>
      <c r="C122" s="219"/>
      <c r="D122" s="220" t="s">
        <v>129</v>
      </c>
      <c r="E122" s="221" t="s">
        <v>19</v>
      </c>
      <c r="F122" s="222" t="s">
        <v>81</v>
      </c>
      <c r="G122" s="219"/>
      <c r="H122" s="223">
        <v>1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129</v>
      </c>
      <c r="AU122" s="229" t="s">
        <v>135</v>
      </c>
      <c r="AV122" s="13" t="s">
        <v>84</v>
      </c>
      <c r="AW122" s="13" t="s">
        <v>34</v>
      </c>
      <c r="AX122" s="13" t="s">
        <v>81</v>
      </c>
      <c r="AY122" s="229" t="s">
        <v>117</v>
      </c>
    </row>
    <row r="123" s="2" customFormat="1" ht="16.5" customHeight="1">
      <c r="A123" s="38"/>
      <c r="B123" s="39"/>
      <c r="C123" s="200" t="s">
        <v>204</v>
      </c>
      <c r="D123" s="200" t="s">
        <v>120</v>
      </c>
      <c r="E123" s="201" t="s">
        <v>205</v>
      </c>
      <c r="F123" s="202" t="s">
        <v>206</v>
      </c>
      <c r="G123" s="203" t="s">
        <v>192</v>
      </c>
      <c r="H123" s="204">
        <v>1</v>
      </c>
      <c r="I123" s="205"/>
      <c r="J123" s="206">
        <f>ROUND(I123*H123,2)</f>
        <v>0</v>
      </c>
      <c r="K123" s="202" t="s">
        <v>19</v>
      </c>
      <c r="L123" s="44"/>
      <c r="M123" s="207" t="s">
        <v>19</v>
      </c>
      <c r="N123" s="208" t="s">
        <v>44</v>
      </c>
      <c r="O123" s="84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1" t="s">
        <v>153</v>
      </c>
      <c r="AT123" s="211" t="s">
        <v>120</v>
      </c>
      <c r="AU123" s="211" t="s">
        <v>135</v>
      </c>
      <c r="AY123" s="17" t="s">
        <v>117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7" t="s">
        <v>81</v>
      </c>
      <c r="BK123" s="212">
        <f>ROUND(I123*H123,2)</f>
        <v>0</v>
      </c>
      <c r="BL123" s="17" t="s">
        <v>153</v>
      </c>
      <c r="BM123" s="211" t="s">
        <v>207</v>
      </c>
    </row>
    <row r="124" s="14" customFormat="1">
      <c r="A124" s="14"/>
      <c r="B124" s="240"/>
      <c r="C124" s="241"/>
      <c r="D124" s="220" t="s">
        <v>129</v>
      </c>
      <c r="E124" s="242" t="s">
        <v>19</v>
      </c>
      <c r="F124" s="243" t="s">
        <v>188</v>
      </c>
      <c r="G124" s="241"/>
      <c r="H124" s="242" t="s">
        <v>19</v>
      </c>
      <c r="I124" s="244"/>
      <c r="J124" s="241"/>
      <c r="K124" s="241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129</v>
      </c>
      <c r="AU124" s="249" t="s">
        <v>135</v>
      </c>
      <c r="AV124" s="14" t="s">
        <v>81</v>
      </c>
      <c r="AW124" s="14" t="s">
        <v>34</v>
      </c>
      <c r="AX124" s="14" t="s">
        <v>73</v>
      </c>
      <c r="AY124" s="249" t="s">
        <v>117</v>
      </c>
    </row>
    <row r="125" s="13" customFormat="1">
      <c r="A125" s="13"/>
      <c r="B125" s="218"/>
      <c r="C125" s="219"/>
      <c r="D125" s="220" t="s">
        <v>129</v>
      </c>
      <c r="E125" s="221" t="s">
        <v>19</v>
      </c>
      <c r="F125" s="222" t="s">
        <v>81</v>
      </c>
      <c r="G125" s="219"/>
      <c r="H125" s="223">
        <v>1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129</v>
      </c>
      <c r="AU125" s="229" t="s">
        <v>135</v>
      </c>
      <c r="AV125" s="13" t="s">
        <v>84</v>
      </c>
      <c r="AW125" s="13" t="s">
        <v>34</v>
      </c>
      <c r="AX125" s="13" t="s">
        <v>81</v>
      </c>
      <c r="AY125" s="229" t="s">
        <v>117</v>
      </c>
    </row>
    <row r="126" s="2" customFormat="1" ht="16.5" customHeight="1">
      <c r="A126" s="38"/>
      <c r="B126" s="39"/>
      <c r="C126" s="230" t="s">
        <v>208</v>
      </c>
      <c r="D126" s="230" t="s">
        <v>156</v>
      </c>
      <c r="E126" s="231" t="s">
        <v>209</v>
      </c>
      <c r="F126" s="232" t="s">
        <v>210</v>
      </c>
      <c r="G126" s="233" t="s">
        <v>192</v>
      </c>
      <c r="H126" s="234">
        <v>1</v>
      </c>
      <c r="I126" s="235"/>
      <c r="J126" s="236">
        <f>ROUND(I126*H126,2)</f>
        <v>0</v>
      </c>
      <c r="K126" s="232" t="s">
        <v>19</v>
      </c>
      <c r="L126" s="237"/>
      <c r="M126" s="238" t="s">
        <v>19</v>
      </c>
      <c r="N126" s="239" t="s">
        <v>44</v>
      </c>
      <c r="O126" s="84"/>
      <c r="P126" s="209">
        <f>O126*H126</f>
        <v>0</v>
      </c>
      <c r="Q126" s="209">
        <v>0.00080000000000000004</v>
      </c>
      <c r="R126" s="209">
        <f>Q126*H126</f>
        <v>0.00080000000000000004</v>
      </c>
      <c r="S126" s="209">
        <v>0</v>
      </c>
      <c r="T126" s="21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1" t="s">
        <v>159</v>
      </c>
      <c r="AT126" s="211" t="s">
        <v>156</v>
      </c>
      <c r="AU126" s="211" t="s">
        <v>135</v>
      </c>
      <c r="AY126" s="17" t="s">
        <v>117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7" t="s">
        <v>81</v>
      </c>
      <c r="BK126" s="212">
        <f>ROUND(I126*H126,2)</f>
        <v>0</v>
      </c>
      <c r="BL126" s="17" t="s">
        <v>153</v>
      </c>
      <c r="BM126" s="211" t="s">
        <v>211</v>
      </c>
    </row>
    <row r="127" s="2" customFormat="1" ht="16.5" customHeight="1">
      <c r="A127" s="38"/>
      <c r="B127" s="39"/>
      <c r="C127" s="200" t="s">
        <v>212</v>
      </c>
      <c r="D127" s="200" t="s">
        <v>120</v>
      </c>
      <c r="E127" s="201" t="s">
        <v>213</v>
      </c>
      <c r="F127" s="202" t="s">
        <v>214</v>
      </c>
      <c r="G127" s="203" t="s">
        <v>192</v>
      </c>
      <c r="H127" s="204">
        <v>1</v>
      </c>
      <c r="I127" s="205"/>
      <c r="J127" s="206">
        <f>ROUND(I127*H127,2)</f>
        <v>0</v>
      </c>
      <c r="K127" s="202" t="s">
        <v>19</v>
      </c>
      <c r="L127" s="44"/>
      <c r="M127" s="207" t="s">
        <v>19</v>
      </c>
      <c r="N127" s="208" t="s">
        <v>44</v>
      </c>
      <c r="O127" s="84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1" t="s">
        <v>153</v>
      </c>
      <c r="AT127" s="211" t="s">
        <v>120</v>
      </c>
      <c r="AU127" s="211" t="s">
        <v>135</v>
      </c>
      <c r="AY127" s="17" t="s">
        <v>117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7" t="s">
        <v>81</v>
      </c>
      <c r="BK127" s="212">
        <f>ROUND(I127*H127,2)</f>
        <v>0</v>
      </c>
      <c r="BL127" s="17" t="s">
        <v>153</v>
      </c>
      <c r="BM127" s="211" t="s">
        <v>215</v>
      </c>
    </row>
    <row r="128" s="14" customFormat="1">
      <c r="A128" s="14"/>
      <c r="B128" s="240"/>
      <c r="C128" s="241"/>
      <c r="D128" s="220" t="s">
        <v>129</v>
      </c>
      <c r="E128" s="242" t="s">
        <v>19</v>
      </c>
      <c r="F128" s="243" t="s">
        <v>188</v>
      </c>
      <c r="G128" s="241"/>
      <c r="H128" s="242" t="s">
        <v>19</v>
      </c>
      <c r="I128" s="244"/>
      <c r="J128" s="241"/>
      <c r="K128" s="241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129</v>
      </c>
      <c r="AU128" s="249" t="s">
        <v>135</v>
      </c>
      <c r="AV128" s="14" t="s">
        <v>81</v>
      </c>
      <c r="AW128" s="14" t="s">
        <v>34</v>
      </c>
      <c r="AX128" s="14" t="s">
        <v>73</v>
      </c>
      <c r="AY128" s="249" t="s">
        <v>117</v>
      </c>
    </row>
    <row r="129" s="13" customFormat="1">
      <c r="A129" s="13"/>
      <c r="B129" s="218"/>
      <c r="C129" s="219"/>
      <c r="D129" s="220" t="s">
        <v>129</v>
      </c>
      <c r="E129" s="221" t="s">
        <v>19</v>
      </c>
      <c r="F129" s="222" t="s">
        <v>81</v>
      </c>
      <c r="G129" s="219"/>
      <c r="H129" s="223">
        <v>1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129</v>
      </c>
      <c r="AU129" s="229" t="s">
        <v>135</v>
      </c>
      <c r="AV129" s="13" t="s">
        <v>84</v>
      </c>
      <c r="AW129" s="13" t="s">
        <v>34</v>
      </c>
      <c r="AX129" s="13" t="s">
        <v>81</v>
      </c>
      <c r="AY129" s="229" t="s">
        <v>117</v>
      </c>
    </row>
    <row r="130" s="2" customFormat="1" ht="44.25" customHeight="1">
      <c r="A130" s="38"/>
      <c r="B130" s="39"/>
      <c r="C130" s="230" t="s">
        <v>216</v>
      </c>
      <c r="D130" s="230" t="s">
        <v>156</v>
      </c>
      <c r="E130" s="231" t="s">
        <v>217</v>
      </c>
      <c r="F130" s="232" t="s">
        <v>218</v>
      </c>
      <c r="G130" s="233" t="s">
        <v>192</v>
      </c>
      <c r="H130" s="234">
        <v>1</v>
      </c>
      <c r="I130" s="235"/>
      <c r="J130" s="236">
        <f>ROUND(I130*H130,2)</f>
        <v>0</v>
      </c>
      <c r="K130" s="232" t="s">
        <v>19</v>
      </c>
      <c r="L130" s="237"/>
      <c r="M130" s="238" t="s">
        <v>19</v>
      </c>
      <c r="N130" s="239" t="s">
        <v>44</v>
      </c>
      <c r="O130" s="84"/>
      <c r="P130" s="209">
        <f>O130*H130</f>
        <v>0</v>
      </c>
      <c r="Q130" s="209">
        <v>0.0061999999999999998</v>
      </c>
      <c r="R130" s="209">
        <f>Q130*H130</f>
        <v>0.0061999999999999998</v>
      </c>
      <c r="S130" s="209">
        <v>0</v>
      </c>
      <c r="T130" s="21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1" t="s">
        <v>159</v>
      </c>
      <c r="AT130" s="211" t="s">
        <v>156</v>
      </c>
      <c r="AU130" s="211" t="s">
        <v>135</v>
      </c>
      <c r="AY130" s="17" t="s">
        <v>117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7" t="s">
        <v>81</v>
      </c>
      <c r="BK130" s="212">
        <f>ROUND(I130*H130,2)</f>
        <v>0</v>
      </c>
      <c r="BL130" s="17" t="s">
        <v>153</v>
      </c>
      <c r="BM130" s="211" t="s">
        <v>219</v>
      </c>
    </row>
    <row r="131" s="2" customFormat="1" ht="24.15" customHeight="1">
      <c r="A131" s="38"/>
      <c r="B131" s="39"/>
      <c r="C131" s="230" t="s">
        <v>7</v>
      </c>
      <c r="D131" s="230" t="s">
        <v>156</v>
      </c>
      <c r="E131" s="231" t="s">
        <v>220</v>
      </c>
      <c r="F131" s="232" t="s">
        <v>221</v>
      </c>
      <c r="G131" s="233" t="s">
        <v>192</v>
      </c>
      <c r="H131" s="234">
        <v>1</v>
      </c>
      <c r="I131" s="235"/>
      <c r="J131" s="236">
        <f>ROUND(I131*H131,2)</f>
        <v>0</v>
      </c>
      <c r="K131" s="232" t="s">
        <v>19</v>
      </c>
      <c r="L131" s="237"/>
      <c r="M131" s="238" t="s">
        <v>19</v>
      </c>
      <c r="N131" s="239" t="s">
        <v>44</v>
      </c>
      <c r="O131" s="84"/>
      <c r="P131" s="209">
        <f>O131*H131</f>
        <v>0</v>
      </c>
      <c r="Q131" s="209">
        <v>0.002</v>
      </c>
      <c r="R131" s="209">
        <f>Q131*H131</f>
        <v>0.002</v>
      </c>
      <c r="S131" s="209">
        <v>0</v>
      </c>
      <c r="T131" s="21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1" t="s">
        <v>159</v>
      </c>
      <c r="AT131" s="211" t="s">
        <v>156</v>
      </c>
      <c r="AU131" s="211" t="s">
        <v>135</v>
      </c>
      <c r="AY131" s="17" t="s">
        <v>117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7" t="s">
        <v>81</v>
      </c>
      <c r="BK131" s="212">
        <f>ROUND(I131*H131,2)</f>
        <v>0</v>
      </c>
      <c r="BL131" s="17" t="s">
        <v>153</v>
      </c>
      <c r="BM131" s="211" t="s">
        <v>222</v>
      </c>
    </row>
    <row r="132" s="2" customFormat="1" ht="24.15" customHeight="1">
      <c r="A132" s="38"/>
      <c r="B132" s="39"/>
      <c r="C132" s="230" t="s">
        <v>223</v>
      </c>
      <c r="D132" s="230" t="s">
        <v>156</v>
      </c>
      <c r="E132" s="231" t="s">
        <v>224</v>
      </c>
      <c r="F132" s="232" t="s">
        <v>225</v>
      </c>
      <c r="G132" s="233" t="s">
        <v>226</v>
      </c>
      <c r="H132" s="234">
        <v>4</v>
      </c>
      <c r="I132" s="235"/>
      <c r="J132" s="236">
        <f>ROUND(I132*H132,2)</f>
        <v>0</v>
      </c>
      <c r="K132" s="232" t="s">
        <v>19</v>
      </c>
      <c r="L132" s="237"/>
      <c r="M132" s="238" t="s">
        <v>19</v>
      </c>
      <c r="N132" s="239" t="s">
        <v>44</v>
      </c>
      <c r="O132" s="84"/>
      <c r="P132" s="209">
        <f>O132*H132</f>
        <v>0</v>
      </c>
      <c r="Q132" s="209">
        <v>0.001</v>
      </c>
      <c r="R132" s="209">
        <f>Q132*H132</f>
        <v>0.0040000000000000001</v>
      </c>
      <c r="S132" s="209">
        <v>0</v>
      </c>
      <c r="T132" s="21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1" t="s">
        <v>159</v>
      </c>
      <c r="AT132" s="211" t="s">
        <v>156</v>
      </c>
      <c r="AU132" s="211" t="s">
        <v>135</v>
      </c>
      <c r="AY132" s="17" t="s">
        <v>117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7" t="s">
        <v>81</v>
      </c>
      <c r="BK132" s="212">
        <f>ROUND(I132*H132,2)</f>
        <v>0</v>
      </c>
      <c r="BL132" s="17" t="s">
        <v>153</v>
      </c>
      <c r="BM132" s="211" t="s">
        <v>227</v>
      </c>
    </row>
    <row r="133" s="2" customFormat="1" ht="21.75" customHeight="1">
      <c r="A133" s="38"/>
      <c r="B133" s="39"/>
      <c r="C133" s="230" t="s">
        <v>228</v>
      </c>
      <c r="D133" s="230" t="s">
        <v>156</v>
      </c>
      <c r="E133" s="231" t="s">
        <v>229</v>
      </c>
      <c r="F133" s="232" t="s">
        <v>230</v>
      </c>
      <c r="G133" s="233" t="s">
        <v>226</v>
      </c>
      <c r="H133" s="234">
        <v>4</v>
      </c>
      <c r="I133" s="235"/>
      <c r="J133" s="236">
        <f>ROUND(I133*H133,2)</f>
        <v>0</v>
      </c>
      <c r="K133" s="232" t="s">
        <v>19</v>
      </c>
      <c r="L133" s="237"/>
      <c r="M133" s="238" t="s">
        <v>19</v>
      </c>
      <c r="N133" s="239" t="s">
        <v>44</v>
      </c>
      <c r="O133" s="84"/>
      <c r="P133" s="209">
        <f>O133*H133</f>
        <v>0</v>
      </c>
      <c r="Q133" s="209">
        <v>0.001</v>
      </c>
      <c r="R133" s="209">
        <f>Q133*H133</f>
        <v>0.0040000000000000001</v>
      </c>
      <c r="S133" s="209">
        <v>0</v>
      </c>
      <c r="T133" s="21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1" t="s">
        <v>159</v>
      </c>
      <c r="AT133" s="211" t="s">
        <v>156</v>
      </c>
      <c r="AU133" s="211" t="s">
        <v>135</v>
      </c>
      <c r="AY133" s="17" t="s">
        <v>117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7" t="s">
        <v>81</v>
      </c>
      <c r="BK133" s="212">
        <f>ROUND(I133*H133,2)</f>
        <v>0</v>
      </c>
      <c r="BL133" s="17" t="s">
        <v>153</v>
      </c>
      <c r="BM133" s="211" t="s">
        <v>231</v>
      </c>
    </row>
    <row r="134" s="2" customFormat="1" ht="21.75" customHeight="1">
      <c r="A134" s="38"/>
      <c r="B134" s="39"/>
      <c r="C134" s="230" t="s">
        <v>232</v>
      </c>
      <c r="D134" s="230" t="s">
        <v>156</v>
      </c>
      <c r="E134" s="231" t="s">
        <v>233</v>
      </c>
      <c r="F134" s="232" t="s">
        <v>234</v>
      </c>
      <c r="G134" s="233" t="s">
        <v>192</v>
      </c>
      <c r="H134" s="234">
        <v>1</v>
      </c>
      <c r="I134" s="235"/>
      <c r="J134" s="236">
        <f>ROUND(I134*H134,2)</f>
        <v>0</v>
      </c>
      <c r="K134" s="232" t="s">
        <v>19</v>
      </c>
      <c r="L134" s="237"/>
      <c r="M134" s="238" t="s">
        <v>19</v>
      </c>
      <c r="N134" s="239" t="s">
        <v>44</v>
      </c>
      <c r="O134" s="84"/>
      <c r="P134" s="209">
        <f>O134*H134</f>
        <v>0</v>
      </c>
      <c r="Q134" s="209">
        <v>0.002</v>
      </c>
      <c r="R134" s="209">
        <f>Q134*H134</f>
        <v>0.002</v>
      </c>
      <c r="S134" s="209">
        <v>0</v>
      </c>
      <c r="T134" s="21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1" t="s">
        <v>159</v>
      </c>
      <c r="AT134" s="211" t="s">
        <v>156</v>
      </c>
      <c r="AU134" s="211" t="s">
        <v>135</v>
      </c>
      <c r="AY134" s="17" t="s">
        <v>117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7" t="s">
        <v>81</v>
      </c>
      <c r="BK134" s="212">
        <f>ROUND(I134*H134,2)</f>
        <v>0</v>
      </c>
      <c r="BL134" s="17" t="s">
        <v>153</v>
      </c>
      <c r="BM134" s="211" t="s">
        <v>235</v>
      </c>
    </row>
    <row r="135" s="2" customFormat="1" ht="16.5" customHeight="1">
      <c r="A135" s="38"/>
      <c r="B135" s="39"/>
      <c r="C135" s="200" t="s">
        <v>236</v>
      </c>
      <c r="D135" s="200" t="s">
        <v>120</v>
      </c>
      <c r="E135" s="201" t="s">
        <v>237</v>
      </c>
      <c r="F135" s="202" t="s">
        <v>238</v>
      </c>
      <c r="G135" s="203" t="s">
        <v>192</v>
      </c>
      <c r="H135" s="204">
        <v>2</v>
      </c>
      <c r="I135" s="205"/>
      <c r="J135" s="206">
        <f>ROUND(I135*H135,2)</f>
        <v>0</v>
      </c>
      <c r="K135" s="202" t="s">
        <v>19</v>
      </c>
      <c r="L135" s="44"/>
      <c r="M135" s="207" t="s">
        <v>19</v>
      </c>
      <c r="N135" s="208" t="s">
        <v>44</v>
      </c>
      <c r="O135" s="84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1" t="s">
        <v>153</v>
      </c>
      <c r="AT135" s="211" t="s">
        <v>120</v>
      </c>
      <c r="AU135" s="211" t="s">
        <v>135</v>
      </c>
      <c r="AY135" s="17" t="s">
        <v>117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7" t="s">
        <v>81</v>
      </c>
      <c r="BK135" s="212">
        <f>ROUND(I135*H135,2)</f>
        <v>0</v>
      </c>
      <c r="BL135" s="17" t="s">
        <v>153</v>
      </c>
      <c r="BM135" s="211" t="s">
        <v>239</v>
      </c>
    </row>
    <row r="136" s="14" customFormat="1">
      <c r="A136" s="14"/>
      <c r="B136" s="240"/>
      <c r="C136" s="241"/>
      <c r="D136" s="220" t="s">
        <v>129</v>
      </c>
      <c r="E136" s="242" t="s">
        <v>19</v>
      </c>
      <c r="F136" s="243" t="s">
        <v>188</v>
      </c>
      <c r="G136" s="241"/>
      <c r="H136" s="242" t="s">
        <v>19</v>
      </c>
      <c r="I136" s="244"/>
      <c r="J136" s="241"/>
      <c r="K136" s="241"/>
      <c r="L136" s="245"/>
      <c r="M136" s="246"/>
      <c r="N136" s="247"/>
      <c r="O136" s="247"/>
      <c r="P136" s="247"/>
      <c r="Q136" s="247"/>
      <c r="R136" s="247"/>
      <c r="S136" s="247"/>
      <c r="T136" s="24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9" t="s">
        <v>129</v>
      </c>
      <c r="AU136" s="249" t="s">
        <v>135</v>
      </c>
      <c r="AV136" s="14" t="s">
        <v>81</v>
      </c>
      <c r="AW136" s="14" t="s">
        <v>34</v>
      </c>
      <c r="AX136" s="14" t="s">
        <v>73</v>
      </c>
      <c r="AY136" s="249" t="s">
        <v>117</v>
      </c>
    </row>
    <row r="137" s="13" customFormat="1">
      <c r="A137" s="13"/>
      <c r="B137" s="218"/>
      <c r="C137" s="219"/>
      <c r="D137" s="220" t="s">
        <v>129</v>
      </c>
      <c r="E137" s="221" t="s">
        <v>19</v>
      </c>
      <c r="F137" s="222" t="s">
        <v>84</v>
      </c>
      <c r="G137" s="219"/>
      <c r="H137" s="223">
        <v>2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129</v>
      </c>
      <c r="AU137" s="229" t="s">
        <v>135</v>
      </c>
      <c r="AV137" s="13" t="s">
        <v>84</v>
      </c>
      <c r="AW137" s="13" t="s">
        <v>34</v>
      </c>
      <c r="AX137" s="13" t="s">
        <v>81</v>
      </c>
      <c r="AY137" s="229" t="s">
        <v>117</v>
      </c>
    </row>
    <row r="138" s="2" customFormat="1" ht="24.15" customHeight="1">
      <c r="A138" s="38"/>
      <c r="B138" s="39"/>
      <c r="C138" s="230" t="s">
        <v>240</v>
      </c>
      <c r="D138" s="230" t="s">
        <v>156</v>
      </c>
      <c r="E138" s="231" t="s">
        <v>241</v>
      </c>
      <c r="F138" s="232" t="s">
        <v>242</v>
      </c>
      <c r="G138" s="233" t="s">
        <v>192</v>
      </c>
      <c r="H138" s="234">
        <v>2</v>
      </c>
      <c r="I138" s="235"/>
      <c r="J138" s="236">
        <f>ROUND(I138*H138,2)</f>
        <v>0</v>
      </c>
      <c r="K138" s="232" t="s">
        <v>19</v>
      </c>
      <c r="L138" s="237"/>
      <c r="M138" s="238" t="s">
        <v>19</v>
      </c>
      <c r="N138" s="239" t="s">
        <v>44</v>
      </c>
      <c r="O138" s="84"/>
      <c r="P138" s="209">
        <f>O138*H138</f>
        <v>0</v>
      </c>
      <c r="Q138" s="209">
        <v>0.00059999999999999995</v>
      </c>
      <c r="R138" s="209">
        <f>Q138*H138</f>
        <v>0.0011999999999999999</v>
      </c>
      <c r="S138" s="209">
        <v>0</v>
      </c>
      <c r="T138" s="21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1" t="s">
        <v>159</v>
      </c>
      <c r="AT138" s="211" t="s">
        <v>156</v>
      </c>
      <c r="AU138" s="211" t="s">
        <v>135</v>
      </c>
      <c r="AY138" s="17" t="s">
        <v>117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7" t="s">
        <v>81</v>
      </c>
      <c r="BK138" s="212">
        <f>ROUND(I138*H138,2)</f>
        <v>0</v>
      </c>
      <c r="BL138" s="17" t="s">
        <v>153</v>
      </c>
      <c r="BM138" s="211" t="s">
        <v>243</v>
      </c>
    </row>
    <row r="139" s="2" customFormat="1" ht="16.5" customHeight="1">
      <c r="A139" s="38"/>
      <c r="B139" s="39"/>
      <c r="C139" s="200" t="s">
        <v>244</v>
      </c>
      <c r="D139" s="200" t="s">
        <v>120</v>
      </c>
      <c r="E139" s="201" t="s">
        <v>245</v>
      </c>
      <c r="F139" s="202" t="s">
        <v>246</v>
      </c>
      <c r="G139" s="203" t="s">
        <v>192</v>
      </c>
      <c r="H139" s="204">
        <v>1</v>
      </c>
      <c r="I139" s="205"/>
      <c r="J139" s="206">
        <f>ROUND(I139*H139,2)</f>
        <v>0</v>
      </c>
      <c r="K139" s="202" t="s">
        <v>19</v>
      </c>
      <c r="L139" s="44"/>
      <c r="M139" s="207" t="s">
        <v>19</v>
      </c>
      <c r="N139" s="208" t="s">
        <v>44</v>
      </c>
      <c r="O139" s="84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1" t="s">
        <v>153</v>
      </c>
      <c r="AT139" s="211" t="s">
        <v>120</v>
      </c>
      <c r="AU139" s="211" t="s">
        <v>135</v>
      </c>
      <c r="AY139" s="17" t="s">
        <v>117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7" t="s">
        <v>81</v>
      </c>
      <c r="BK139" s="212">
        <f>ROUND(I139*H139,2)</f>
        <v>0</v>
      </c>
      <c r="BL139" s="17" t="s">
        <v>153</v>
      </c>
      <c r="BM139" s="211" t="s">
        <v>247</v>
      </c>
    </row>
    <row r="140" s="14" customFormat="1">
      <c r="A140" s="14"/>
      <c r="B140" s="240"/>
      <c r="C140" s="241"/>
      <c r="D140" s="220" t="s">
        <v>129</v>
      </c>
      <c r="E140" s="242" t="s">
        <v>19</v>
      </c>
      <c r="F140" s="243" t="s">
        <v>188</v>
      </c>
      <c r="G140" s="241"/>
      <c r="H140" s="242" t="s">
        <v>19</v>
      </c>
      <c r="I140" s="244"/>
      <c r="J140" s="241"/>
      <c r="K140" s="241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129</v>
      </c>
      <c r="AU140" s="249" t="s">
        <v>135</v>
      </c>
      <c r="AV140" s="14" t="s">
        <v>81</v>
      </c>
      <c r="AW140" s="14" t="s">
        <v>34</v>
      </c>
      <c r="AX140" s="14" t="s">
        <v>73</v>
      </c>
      <c r="AY140" s="249" t="s">
        <v>117</v>
      </c>
    </row>
    <row r="141" s="13" customFormat="1">
      <c r="A141" s="13"/>
      <c r="B141" s="218"/>
      <c r="C141" s="219"/>
      <c r="D141" s="220" t="s">
        <v>129</v>
      </c>
      <c r="E141" s="221" t="s">
        <v>19</v>
      </c>
      <c r="F141" s="222" t="s">
        <v>81</v>
      </c>
      <c r="G141" s="219"/>
      <c r="H141" s="223">
        <v>1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129</v>
      </c>
      <c r="AU141" s="229" t="s">
        <v>135</v>
      </c>
      <c r="AV141" s="13" t="s">
        <v>84</v>
      </c>
      <c r="AW141" s="13" t="s">
        <v>34</v>
      </c>
      <c r="AX141" s="13" t="s">
        <v>81</v>
      </c>
      <c r="AY141" s="229" t="s">
        <v>117</v>
      </c>
    </row>
    <row r="142" s="2" customFormat="1" ht="24.15" customHeight="1">
      <c r="A142" s="38"/>
      <c r="B142" s="39"/>
      <c r="C142" s="230" t="s">
        <v>248</v>
      </c>
      <c r="D142" s="230" t="s">
        <v>156</v>
      </c>
      <c r="E142" s="231" t="s">
        <v>249</v>
      </c>
      <c r="F142" s="232" t="s">
        <v>250</v>
      </c>
      <c r="G142" s="233" t="s">
        <v>192</v>
      </c>
      <c r="H142" s="234">
        <v>1</v>
      </c>
      <c r="I142" s="235"/>
      <c r="J142" s="236">
        <f>ROUND(I142*H142,2)</f>
        <v>0</v>
      </c>
      <c r="K142" s="232" t="s">
        <v>19</v>
      </c>
      <c r="L142" s="237"/>
      <c r="M142" s="238" t="s">
        <v>19</v>
      </c>
      <c r="N142" s="239" t="s">
        <v>44</v>
      </c>
      <c r="O142" s="84"/>
      <c r="P142" s="209">
        <f>O142*H142</f>
        <v>0</v>
      </c>
      <c r="Q142" s="209">
        <v>0.00059999999999999995</v>
      </c>
      <c r="R142" s="209">
        <f>Q142*H142</f>
        <v>0.00059999999999999995</v>
      </c>
      <c r="S142" s="209">
        <v>0</v>
      </c>
      <c r="T142" s="21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1" t="s">
        <v>159</v>
      </c>
      <c r="AT142" s="211" t="s">
        <v>156</v>
      </c>
      <c r="AU142" s="211" t="s">
        <v>135</v>
      </c>
      <c r="AY142" s="17" t="s">
        <v>117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7" t="s">
        <v>81</v>
      </c>
      <c r="BK142" s="212">
        <f>ROUND(I142*H142,2)</f>
        <v>0</v>
      </c>
      <c r="BL142" s="17" t="s">
        <v>153</v>
      </c>
      <c r="BM142" s="211" t="s">
        <v>251</v>
      </c>
    </row>
    <row r="143" s="2" customFormat="1" ht="16.5" customHeight="1">
      <c r="A143" s="38"/>
      <c r="B143" s="39"/>
      <c r="C143" s="200" t="s">
        <v>252</v>
      </c>
      <c r="D143" s="200" t="s">
        <v>120</v>
      </c>
      <c r="E143" s="201" t="s">
        <v>253</v>
      </c>
      <c r="F143" s="202" t="s">
        <v>254</v>
      </c>
      <c r="G143" s="203" t="s">
        <v>192</v>
      </c>
      <c r="H143" s="204">
        <v>1</v>
      </c>
      <c r="I143" s="205"/>
      <c r="J143" s="206">
        <f>ROUND(I143*H143,2)</f>
        <v>0</v>
      </c>
      <c r="K143" s="202" t="s">
        <v>19</v>
      </c>
      <c r="L143" s="44"/>
      <c r="M143" s="207" t="s">
        <v>19</v>
      </c>
      <c r="N143" s="208" t="s">
        <v>44</v>
      </c>
      <c r="O143" s="84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1" t="s">
        <v>153</v>
      </c>
      <c r="AT143" s="211" t="s">
        <v>120</v>
      </c>
      <c r="AU143" s="211" t="s">
        <v>135</v>
      </c>
      <c r="AY143" s="17" t="s">
        <v>117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7" t="s">
        <v>81</v>
      </c>
      <c r="BK143" s="212">
        <f>ROUND(I143*H143,2)</f>
        <v>0</v>
      </c>
      <c r="BL143" s="17" t="s">
        <v>153</v>
      </c>
      <c r="BM143" s="211" t="s">
        <v>255</v>
      </c>
    </row>
    <row r="144" s="14" customFormat="1">
      <c r="A144" s="14"/>
      <c r="B144" s="240"/>
      <c r="C144" s="241"/>
      <c r="D144" s="220" t="s">
        <v>129</v>
      </c>
      <c r="E144" s="242" t="s">
        <v>19</v>
      </c>
      <c r="F144" s="243" t="s">
        <v>188</v>
      </c>
      <c r="G144" s="241"/>
      <c r="H144" s="242" t="s">
        <v>19</v>
      </c>
      <c r="I144" s="244"/>
      <c r="J144" s="241"/>
      <c r="K144" s="241"/>
      <c r="L144" s="245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9" t="s">
        <v>129</v>
      </c>
      <c r="AU144" s="249" t="s">
        <v>135</v>
      </c>
      <c r="AV144" s="14" t="s">
        <v>81</v>
      </c>
      <c r="AW144" s="14" t="s">
        <v>34</v>
      </c>
      <c r="AX144" s="14" t="s">
        <v>73</v>
      </c>
      <c r="AY144" s="249" t="s">
        <v>117</v>
      </c>
    </row>
    <row r="145" s="13" customFormat="1">
      <c r="A145" s="13"/>
      <c r="B145" s="218"/>
      <c r="C145" s="219"/>
      <c r="D145" s="220" t="s">
        <v>129</v>
      </c>
      <c r="E145" s="221" t="s">
        <v>19</v>
      </c>
      <c r="F145" s="222" t="s">
        <v>81</v>
      </c>
      <c r="G145" s="219"/>
      <c r="H145" s="223">
        <v>1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9" t="s">
        <v>129</v>
      </c>
      <c r="AU145" s="229" t="s">
        <v>135</v>
      </c>
      <c r="AV145" s="13" t="s">
        <v>84</v>
      </c>
      <c r="AW145" s="13" t="s">
        <v>34</v>
      </c>
      <c r="AX145" s="13" t="s">
        <v>81</v>
      </c>
      <c r="AY145" s="229" t="s">
        <v>117</v>
      </c>
    </row>
    <row r="146" s="2" customFormat="1" ht="24.15" customHeight="1">
      <c r="A146" s="38"/>
      <c r="B146" s="39"/>
      <c r="C146" s="230" t="s">
        <v>256</v>
      </c>
      <c r="D146" s="230" t="s">
        <v>156</v>
      </c>
      <c r="E146" s="231" t="s">
        <v>257</v>
      </c>
      <c r="F146" s="232" t="s">
        <v>258</v>
      </c>
      <c r="G146" s="233" t="s">
        <v>192</v>
      </c>
      <c r="H146" s="234">
        <v>1</v>
      </c>
      <c r="I146" s="235"/>
      <c r="J146" s="236">
        <f>ROUND(I146*H146,2)</f>
        <v>0</v>
      </c>
      <c r="K146" s="232" t="s">
        <v>19</v>
      </c>
      <c r="L146" s="237"/>
      <c r="M146" s="238" t="s">
        <v>19</v>
      </c>
      <c r="N146" s="239" t="s">
        <v>44</v>
      </c>
      <c r="O146" s="84"/>
      <c r="P146" s="209">
        <f>O146*H146</f>
        <v>0</v>
      </c>
      <c r="Q146" s="209">
        <v>0.00080000000000000004</v>
      </c>
      <c r="R146" s="209">
        <f>Q146*H146</f>
        <v>0.00080000000000000004</v>
      </c>
      <c r="S146" s="209">
        <v>0</v>
      </c>
      <c r="T146" s="21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1" t="s">
        <v>159</v>
      </c>
      <c r="AT146" s="211" t="s">
        <v>156</v>
      </c>
      <c r="AU146" s="211" t="s">
        <v>135</v>
      </c>
      <c r="AY146" s="17" t="s">
        <v>117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7" t="s">
        <v>81</v>
      </c>
      <c r="BK146" s="212">
        <f>ROUND(I146*H146,2)</f>
        <v>0</v>
      </c>
      <c r="BL146" s="17" t="s">
        <v>153</v>
      </c>
      <c r="BM146" s="211" t="s">
        <v>259</v>
      </c>
    </row>
    <row r="147" s="2" customFormat="1" ht="16.5" customHeight="1">
      <c r="A147" s="38"/>
      <c r="B147" s="39"/>
      <c r="C147" s="200" t="s">
        <v>260</v>
      </c>
      <c r="D147" s="200" t="s">
        <v>120</v>
      </c>
      <c r="E147" s="201" t="s">
        <v>261</v>
      </c>
      <c r="F147" s="202" t="s">
        <v>262</v>
      </c>
      <c r="G147" s="203" t="s">
        <v>133</v>
      </c>
      <c r="H147" s="204">
        <v>1</v>
      </c>
      <c r="I147" s="205"/>
      <c r="J147" s="206">
        <f>ROUND(I147*H147,2)</f>
        <v>0</v>
      </c>
      <c r="K147" s="202" t="s">
        <v>19</v>
      </c>
      <c r="L147" s="44"/>
      <c r="M147" s="207" t="s">
        <v>19</v>
      </c>
      <c r="N147" s="208" t="s">
        <v>44</v>
      </c>
      <c r="O147" s="84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1" t="s">
        <v>153</v>
      </c>
      <c r="AT147" s="211" t="s">
        <v>120</v>
      </c>
      <c r="AU147" s="211" t="s">
        <v>135</v>
      </c>
      <c r="AY147" s="17" t="s">
        <v>117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7" t="s">
        <v>81</v>
      </c>
      <c r="BK147" s="212">
        <f>ROUND(I147*H147,2)</f>
        <v>0</v>
      </c>
      <c r="BL147" s="17" t="s">
        <v>153</v>
      </c>
      <c r="BM147" s="211" t="s">
        <v>263</v>
      </c>
    </row>
    <row r="148" s="2" customFormat="1" ht="16.5" customHeight="1">
      <c r="A148" s="38"/>
      <c r="B148" s="39"/>
      <c r="C148" s="200" t="s">
        <v>159</v>
      </c>
      <c r="D148" s="200" t="s">
        <v>120</v>
      </c>
      <c r="E148" s="201" t="s">
        <v>264</v>
      </c>
      <c r="F148" s="202" t="s">
        <v>265</v>
      </c>
      <c r="G148" s="203" t="s">
        <v>192</v>
      </c>
      <c r="H148" s="204">
        <v>4</v>
      </c>
      <c r="I148" s="205"/>
      <c r="J148" s="206">
        <f>ROUND(I148*H148,2)</f>
        <v>0</v>
      </c>
      <c r="K148" s="202" t="s">
        <v>124</v>
      </c>
      <c r="L148" s="44"/>
      <c r="M148" s="207" t="s">
        <v>19</v>
      </c>
      <c r="N148" s="208" t="s">
        <v>44</v>
      </c>
      <c r="O148" s="84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1" t="s">
        <v>153</v>
      </c>
      <c r="AT148" s="211" t="s">
        <v>120</v>
      </c>
      <c r="AU148" s="211" t="s">
        <v>135</v>
      </c>
      <c r="AY148" s="17" t="s">
        <v>117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7" t="s">
        <v>81</v>
      </c>
      <c r="BK148" s="212">
        <f>ROUND(I148*H148,2)</f>
        <v>0</v>
      </c>
      <c r="BL148" s="17" t="s">
        <v>153</v>
      </c>
      <c r="BM148" s="211" t="s">
        <v>266</v>
      </c>
    </row>
    <row r="149" s="2" customFormat="1">
      <c r="A149" s="38"/>
      <c r="B149" s="39"/>
      <c r="C149" s="40"/>
      <c r="D149" s="213" t="s">
        <v>127</v>
      </c>
      <c r="E149" s="40"/>
      <c r="F149" s="214" t="s">
        <v>267</v>
      </c>
      <c r="G149" s="40"/>
      <c r="H149" s="40"/>
      <c r="I149" s="215"/>
      <c r="J149" s="40"/>
      <c r="K149" s="40"/>
      <c r="L149" s="44"/>
      <c r="M149" s="216"/>
      <c r="N149" s="217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127</v>
      </c>
      <c r="AU149" s="17" t="s">
        <v>135</v>
      </c>
    </row>
    <row r="150" s="14" customFormat="1">
      <c r="A150" s="14"/>
      <c r="B150" s="240"/>
      <c r="C150" s="241"/>
      <c r="D150" s="220" t="s">
        <v>129</v>
      </c>
      <c r="E150" s="242" t="s">
        <v>19</v>
      </c>
      <c r="F150" s="243" t="s">
        <v>188</v>
      </c>
      <c r="G150" s="241"/>
      <c r="H150" s="242" t="s">
        <v>19</v>
      </c>
      <c r="I150" s="244"/>
      <c r="J150" s="241"/>
      <c r="K150" s="241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129</v>
      </c>
      <c r="AU150" s="249" t="s">
        <v>135</v>
      </c>
      <c r="AV150" s="14" t="s">
        <v>81</v>
      </c>
      <c r="AW150" s="14" t="s">
        <v>34</v>
      </c>
      <c r="AX150" s="14" t="s">
        <v>73</v>
      </c>
      <c r="AY150" s="249" t="s">
        <v>117</v>
      </c>
    </row>
    <row r="151" s="13" customFormat="1">
      <c r="A151" s="13"/>
      <c r="B151" s="218"/>
      <c r="C151" s="219"/>
      <c r="D151" s="220" t="s">
        <v>129</v>
      </c>
      <c r="E151" s="221" t="s">
        <v>19</v>
      </c>
      <c r="F151" s="222" t="s">
        <v>125</v>
      </c>
      <c r="G151" s="219"/>
      <c r="H151" s="223">
        <v>4</v>
      </c>
      <c r="I151" s="224"/>
      <c r="J151" s="219"/>
      <c r="K151" s="219"/>
      <c r="L151" s="225"/>
      <c r="M151" s="226"/>
      <c r="N151" s="227"/>
      <c r="O151" s="227"/>
      <c r="P151" s="227"/>
      <c r="Q151" s="227"/>
      <c r="R151" s="227"/>
      <c r="S151" s="227"/>
      <c r="T151" s="22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9" t="s">
        <v>129</v>
      </c>
      <c r="AU151" s="229" t="s">
        <v>135</v>
      </c>
      <c r="AV151" s="13" t="s">
        <v>84</v>
      </c>
      <c r="AW151" s="13" t="s">
        <v>34</v>
      </c>
      <c r="AX151" s="13" t="s">
        <v>81</v>
      </c>
      <c r="AY151" s="229" t="s">
        <v>117</v>
      </c>
    </row>
    <row r="152" s="2" customFormat="1" ht="21.75" customHeight="1">
      <c r="A152" s="38"/>
      <c r="B152" s="39"/>
      <c r="C152" s="230" t="s">
        <v>268</v>
      </c>
      <c r="D152" s="230" t="s">
        <v>156</v>
      </c>
      <c r="E152" s="231" t="s">
        <v>269</v>
      </c>
      <c r="F152" s="232" t="s">
        <v>270</v>
      </c>
      <c r="G152" s="233" t="s">
        <v>192</v>
      </c>
      <c r="H152" s="234">
        <v>4</v>
      </c>
      <c r="I152" s="235"/>
      <c r="J152" s="236">
        <f>ROUND(I152*H152,2)</f>
        <v>0</v>
      </c>
      <c r="K152" s="232" t="s">
        <v>19</v>
      </c>
      <c r="L152" s="237"/>
      <c r="M152" s="238" t="s">
        <v>19</v>
      </c>
      <c r="N152" s="239" t="s">
        <v>44</v>
      </c>
      <c r="O152" s="84"/>
      <c r="P152" s="209">
        <f>O152*H152</f>
        <v>0</v>
      </c>
      <c r="Q152" s="209">
        <v>0.010999999999999999</v>
      </c>
      <c r="R152" s="209">
        <f>Q152*H152</f>
        <v>0.043999999999999997</v>
      </c>
      <c r="S152" s="209">
        <v>0</v>
      </c>
      <c r="T152" s="21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1" t="s">
        <v>159</v>
      </c>
      <c r="AT152" s="211" t="s">
        <v>156</v>
      </c>
      <c r="AU152" s="211" t="s">
        <v>135</v>
      </c>
      <c r="AY152" s="17" t="s">
        <v>117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7" t="s">
        <v>81</v>
      </c>
      <c r="BK152" s="212">
        <f>ROUND(I152*H152,2)</f>
        <v>0</v>
      </c>
      <c r="BL152" s="17" t="s">
        <v>153</v>
      </c>
      <c r="BM152" s="211" t="s">
        <v>271</v>
      </c>
    </row>
    <row r="153" s="2" customFormat="1" ht="16.5" customHeight="1">
      <c r="A153" s="38"/>
      <c r="B153" s="39"/>
      <c r="C153" s="200" t="s">
        <v>272</v>
      </c>
      <c r="D153" s="200" t="s">
        <v>120</v>
      </c>
      <c r="E153" s="201" t="s">
        <v>273</v>
      </c>
      <c r="F153" s="202" t="s">
        <v>274</v>
      </c>
      <c r="G153" s="203" t="s">
        <v>192</v>
      </c>
      <c r="H153" s="204">
        <v>1</v>
      </c>
      <c r="I153" s="205"/>
      <c r="J153" s="206">
        <f>ROUND(I153*H153,2)</f>
        <v>0</v>
      </c>
      <c r="K153" s="202" t="s">
        <v>124</v>
      </c>
      <c r="L153" s="44"/>
      <c r="M153" s="207" t="s">
        <v>19</v>
      </c>
      <c r="N153" s="208" t="s">
        <v>44</v>
      </c>
      <c r="O153" s="84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1" t="s">
        <v>153</v>
      </c>
      <c r="AT153" s="211" t="s">
        <v>120</v>
      </c>
      <c r="AU153" s="211" t="s">
        <v>135</v>
      </c>
      <c r="AY153" s="17" t="s">
        <v>117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7" t="s">
        <v>81</v>
      </c>
      <c r="BK153" s="212">
        <f>ROUND(I153*H153,2)</f>
        <v>0</v>
      </c>
      <c r="BL153" s="17" t="s">
        <v>153</v>
      </c>
      <c r="BM153" s="211" t="s">
        <v>275</v>
      </c>
    </row>
    <row r="154" s="2" customFormat="1">
      <c r="A154" s="38"/>
      <c r="B154" s="39"/>
      <c r="C154" s="40"/>
      <c r="D154" s="213" t="s">
        <v>127</v>
      </c>
      <c r="E154" s="40"/>
      <c r="F154" s="214" t="s">
        <v>276</v>
      </c>
      <c r="G154" s="40"/>
      <c r="H154" s="40"/>
      <c r="I154" s="215"/>
      <c r="J154" s="40"/>
      <c r="K154" s="40"/>
      <c r="L154" s="44"/>
      <c r="M154" s="216"/>
      <c r="N154" s="217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127</v>
      </c>
      <c r="AU154" s="17" t="s">
        <v>135</v>
      </c>
    </row>
    <row r="155" s="14" customFormat="1">
      <c r="A155" s="14"/>
      <c r="B155" s="240"/>
      <c r="C155" s="241"/>
      <c r="D155" s="220" t="s">
        <v>129</v>
      </c>
      <c r="E155" s="242" t="s">
        <v>19</v>
      </c>
      <c r="F155" s="243" t="s">
        <v>188</v>
      </c>
      <c r="G155" s="241"/>
      <c r="H155" s="242" t="s">
        <v>19</v>
      </c>
      <c r="I155" s="244"/>
      <c r="J155" s="241"/>
      <c r="K155" s="241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129</v>
      </c>
      <c r="AU155" s="249" t="s">
        <v>135</v>
      </c>
      <c r="AV155" s="14" t="s">
        <v>81</v>
      </c>
      <c r="AW155" s="14" t="s">
        <v>34</v>
      </c>
      <c r="AX155" s="14" t="s">
        <v>73</v>
      </c>
      <c r="AY155" s="249" t="s">
        <v>117</v>
      </c>
    </row>
    <row r="156" s="13" customFormat="1">
      <c r="A156" s="13"/>
      <c r="B156" s="218"/>
      <c r="C156" s="219"/>
      <c r="D156" s="220" t="s">
        <v>129</v>
      </c>
      <c r="E156" s="221" t="s">
        <v>19</v>
      </c>
      <c r="F156" s="222" t="s">
        <v>81</v>
      </c>
      <c r="G156" s="219"/>
      <c r="H156" s="223">
        <v>1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9" t="s">
        <v>129</v>
      </c>
      <c r="AU156" s="229" t="s">
        <v>135</v>
      </c>
      <c r="AV156" s="13" t="s">
        <v>84</v>
      </c>
      <c r="AW156" s="13" t="s">
        <v>34</v>
      </c>
      <c r="AX156" s="13" t="s">
        <v>81</v>
      </c>
      <c r="AY156" s="229" t="s">
        <v>117</v>
      </c>
    </row>
    <row r="157" s="2" customFormat="1" ht="21.75" customHeight="1">
      <c r="A157" s="38"/>
      <c r="B157" s="39"/>
      <c r="C157" s="230" t="s">
        <v>277</v>
      </c>
      <c r="D157" s="230" t="s">
        <v>156</v>
      </c>
      <c r="E157" s="231" t="s">
        <v>278</v>
      </c>
      <c r="F157" s="232" t="s">
        <v>279</v>
      </c>
      <c r="G157" s="233" t="s">
        <v>192</v>
      </c>
      <c r="H157" s="234">
        <v>1</v>
      </c>
      <c r="I157" s="235"/>
      <c r="J157" s="236">
        <f>ROUND(I157*H157,2)</f>
        <v>0</v>
      </c>
      <c r="K157" s="232" t="s">
        <v>19</v>
      </c>
      <c r="L157" s="237"/>
      <c r="M157" s="238" t="s">
        <v>19</v>
      </c>
      <c r="N157" s="239" t="s">
        <v>44</v>
      </c>
      <c r="O157" s="84"/>
      <c r="P157" s="209">
        <f>O157*H157</f>
        <v>0</v>
      </c>
      <c r="Q157" s="209">
        <v>0.0089999999999999993</v>
      </c>
      <c r="R157" s="209">
        <f>Q157*H157</f>
        <v>0.0089999999999999993</v>
      </c>
      <c r="S157" s="209">
        <v>0</v>
      </c>
      <c r="T157" s="21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1" t="s">
        <v>159</v>
      </c>
      <c r="AT157" s="211" t="s">
        <v>156</v>
      </c>
      <c r="AU157" s="211" t="s">
        <v>135</v>
      </c>
      <c r="AY157" s="17" t="s">
        <v>117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7" t="s">
        <v>81</v>
      </c>
      <c r="BK157" s="212">
        <f>ROUND(I157*H157,2)</f>
        <v>0</v>
      </c>
      <c r="BL157" s="17" t="s">
        <v>153</v>
      </c>
      <c r="BM157" s="211" t="s">
        <v>280</v>
      </c>
    </row>
    <row r="158" s="2" customFormat="1" ht="16.5" customHeight="1">
      <c r="A158" s="38"/>
      <c r="B158" s="39"/>
      <c r="C158" s="200" t="s">
        <v>281</v>
      </c>
      <c r="D158" s="200" t="s">
        <v>120</v>
      </c>
      <c r="E158" s="201" t="s">
        <v>273</v>
      </c>
      <c r="F158" s="202" t="s">
        <v>274</v>
      </c>
      <c r="G158" s="203" t="s">
        <v>192</v>
      </c>
      <c r="H158" s="204">
        <v>1</v>
      </c>
      <c r="I158" s="205"/>
      <c r="J158" s="206">
        <f>ROUND(I158*H158,2)</f>
        <v>0</v>
      </c>
      <c r="K158" s="202" t="s">
        <v>124</v>
      </c>
      <c r="L158" s="44"/>
      <c r="M158" s="207" t="s">
        <v>19</v>
      </c>
      <c r="N158" s="208" t="s">
        <v>44</v>
      </c>
      <c r="O158" s="84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1" t="s">
        <v>153</v>
      </c>
      <c r="AT158" s="211" t="s">
        <v>120</v>
      </c>
      <c r="AU158" s="211" t="s">
        <v>135</v>
      </c>
      <c r="AY158" s="17" t="s">
        <v>117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7" t="s">
        <v>81</v>
      </c>
      <c r="BK158" s="212">
        <f>ROUND(I158*H158,2)</f>
        <v>0</v>
      </c>
      <c r="BL158" s="17" t="s">
        <v>153</v>
      </c>
      <c r="BM158" s="211" t="s">
        <v>282</v>
      </c>
    </row>
    <row r="159" s="2" customFormat="1">
      <c r="A159" s="38"/>
      <c r="B159" s="39"/>
      <c r="C159" s="40"/>
      <c r="D159" s="213" t="s">
        <v>127</v>
      </c>
      <c r="E159" s="40"/>
      <c r="F159" s="214" t="s">
        <v>276</v>
      </c>
      <c r="G159" s="40"/>
      <c r="H159" s="40"/>
      <c r="I159" s="215"/>
      <c r="J159" s="40"/>
      <c r="K159" s="40"/>
      <c r="L159" s="44"/>
      <c r="M159" s="216"/>
      <c r="N159" s="217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127</v>
      </c>
      <c r="AU159" s="17" t="s">
        <v>135</v>
      </c>
    </row>
    <row r="160" s="14" customFormat="1">
      <c r="A160" s="14"/>
      <c r="B160" s="240"/>
      <c r="C160" s="241"/>
      <c r="D160" s="220" t="s">
        <v>129</v>
      </c>
      <c r="E160" s="242" t="s">
        <v>19</v>
      </c>
      <c r="F160" s="243" t="s">
        <v>188</v>
      </c>
      <c r="G160" s="241"/>
      <c r="H160" s="242" t="s">
        <v>19</v>
      </c>
      <c r="I160" s="244"/>
      <c r="J160" s="241"/>
      <c r="K160" s="241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129</v>
      </c>
      <c r="AU160" s="249" t="s">
        <v>135</v>
      </c>
      <c r="AV160" s="14" t="s">
        <v>81</v>
      </c>
      <c r="AW160" s="14" t="s">
        <v>34</v>
      </c>
      <c r="AX160" s="14" t="s">
        <v>73</v>
      </c>
      <c r="AY160" s="249" t="s">
        <v>117</v>
      </c>
    </row>
    <row r="161" s="13" customFormat="1">
      <c r="A161" s="13"/>
      <c r="B161" s="218"/>
      <c r="C161" s="219"/>
      <c r="D161" s="220" t="s">
        <v>129</v>
      </c>
      <c r="E161" s="221" t="s">
        <v>19</v>
      </c>
      <c r="F161" s="222" t="s">
        <v>81</v>
      </c>
      <c r="G161" s="219"/>
      <c r="H161" s="223">
        <v>1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9" t="s">
        <v>129</v>
      </c>
      <c r="AU161" s="229" t="s">
        <v>135</v>
      </c>
      <c r="AV161" s="13" t="s">
        <v>84</v>
      </c>
      <c r="AW161" s="13" t="s">
        <v>34</v>
      </c>
      <c r="AX161" s="13" t="s">
        <v>81</v>
      </c>
      <c r="AY161" s="229" t="s">
        <v>117</v>
      </c>
    </row>
    <row r="162" s="2" customFormat="1" ht="21.75" customHeight="1">
      <c r="A162" s="38"/>
      <c r="B162" s="39"/>
      <c r="C162" s="230" t="s">
        <v>283</v>
      </c>
      <c r="D162" s="230" t="s">
        <v>156</v>
      </c>
      <c r="E162" s="231" t="s">
        <v>284</v>
      </c>
      <c r="F162" s="232" t="s">
        <v>285</v>
      </c>
      <c r="G162" s="233" t="s">
        <v>192</v>
      </c>
      <c r="H162" s="234">
        <v>1</v>
      </c>
      <c r="I162" s="235"/>
      <c r="J162" s="236">
        <f>ROUND(I162*H162,2)</f>
        <v>0</v>
      </c>
      <c r="K162" s="232" t="s">
        <v>19</v>
      </c>
      <c r="L162" s="237"/>
      <c r="M162" s="238" t="s">
        <v>19</v>
      </c>
      <c r="N162" s="239" t="s">
        <v>44</v>
      </c>
      <c r="O162" s="84"/>
      <c r="P162" s="209">
        <f>O162*H162</f>
        <v>0</v>
      </c>
      <c r="Q162" s="209">
        <v>0.012</v>
      </c>
      <c r="R162" s="209">
        <f>Q162*H162</f>
        <v>0.012</v>
      </c>
      <c r="S162" s="209">
        <v>0</v>
      </c>
      <c r="T162" s="21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1" t="s">
        <v>159</v>
      </c>
      <c r="AT162" s="211" t="s">
        <v>156</v>
      </c>
      <c r="AU162" s="211" t="s">
        <v>135</v>
      </c>
      <c r="AY162" s="17" t="s">
        <v>117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7" t="s">
        <v>81</v>
      </c>
      <c r="BK162" s="212">
        <f>ROUND(I162*H162,2)</f>
        <v>0</v>
      </c>
      <c r="BL162" s="17" t="s">
        <v>153</v>
      </c>
      <c r="BM162" s="211" t="s">
        <v>286</v>
      </c>
    </row>
    <row r="163" s="2" customFormat="1" ht="21.75" customHeight="1">
      <c r="A163" s="38"/>
      <c r="B163" s="39"/>
      <c r="C163" s="200" t="s">
        <v>287</v>
      </c>
      <c r="D163" s="200" t="s">
        <v>120</v>
      </c>
      <c r="E163" s="201" t="s">
        <v>288</v>
      </c>
      <c r="F163" s="202" t="s">
        <v>289</v>
      </c>
      <c r="G163" s="203" t="s">
        <v>192</v>
      </c>
      <c r="H163" s="204">
        <v>1</v>
      </c>
      <c r="I163" s="205"/>
      <c r="J163" s="206">
        <f>ROUND(I163*H163,2)</f>
        <v>0</v>
      </c>
      <c r="K163" s="202" t="s">
        <v>124</v>
      </c>
      <c r="L163" s="44"/>
      <c r="M163" s="207" t="s">
        <v>19</v>
      </c>
      <c r="N163" s="208" t="s">
        <v>44</v>
      </c>
      <c r="O163" s="84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1" t="s">
        <v>153</v>
      </c>
      <c r="AT163" s="211" t="s">
        <v>120</v>
      </c>
      <c r="AU163" s="211" t="s">
        <v>135</v>
      </c>
      <c r="AY163" s="17" t="s">
        <v>117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7" t="s">
        <v>81</v>
      </c>
      <c r="BK163" s="212">
        <f>ROUND(I163*H163,2)</f>
        <v>0</v>
      </c>
      <c r="BL163" s="17" t="s">
        <v>153</v>
      </c>
      <c r="BM163" s="211" t="s">
        <v>290</v>
      </c>
    </row>
    <row r="164" s="2" customFormat="1">
      <c r="A164" s="38"/>
      <c r="B164" s="39"/>
      <c r="C164" s="40"/>
      <c r="D164" s="213" t="s">
        <v>127</v>
      </c>
      <c r="E164" s="40"/>
      <c r="F164" s="214" t="s">
        <v>291</v>
      </c>
      <c r="G164" s="40"/>
      <c r="H164" s="40"/>
      <c r="I164" s="215"/>
      <c r="J164" s="40"/>
      <c r="K164" s="40"/>
      <c r="L164" s="44"/>
      <c r="M164" s="216"/>
      <c r="N164" s="217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127</v>
      </c>
      <c r="AU164" s="17" t="s">
        <v>135</v>
      </c>
    </row>
    <row r="165" s="14" customFormat="1">
      <c r="A165" s="14"/>
      <c r="B165" s="240"/>
      <c r="C165" s="241"/>
      <c r="D165" s="220" t="s">
        <v>129</v>
      </c>
      <c r="E165" s="242" t="s">
        <v>19</v>
      </c>
      <c r="F165" s="243" t="s">
        <v>188</v>
      </c>
      <c r="G165" s="241"/>
      <c r="H165" s="242" t="s">
        <v>19</v>
      </c>
      <c r="I165" s="244"/>
      <c r="J165" s="241"/>
      <c r="K165" s="241"/>
      <c r="L165" s="245"/>
      <c r="M165" s="246"/>
      <c r="N165" s="247"/>
      <c r="O165" s="247"/>
      <c r="P165" s="247"/>
      <c r="Q165" s="247"/>
      <c r="R165" s="247"/>
      <c r="S165" s="247"/>
      <c r="T165" s="24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9" t="s">
        <v>129</v>
      </c>
      <c r="AU165" s="249" t="s">
        <v>135</v>
      </c>
      <c r="AV165" s="14" t="s">
        <v>81</v>
      </c>
      <c r="AW165" s="14" t="s">
        <v>34</v>
      </c>
      <c r="AX165" s="14" t="s">
        <v>73</v>
      </c>
      <c r="AY165" s="249" t="s">
        <v>117</v>
      </c>
    </row>
    <row r="166" s="13" customFormat="1">
      <c r="A166" s="13"/>
      <c r="B166" s="218"/>
      <c r="C166" s="219"/>
      <c r="D166" s="220" t="s">
        <v>129</v>
      </c>
      <c r="E166" s="221" t="s">
        <v>19</v>
      </c>
      <c r="F166" s="222" t="s">
        <v>81</v>
      </c>
      <c r="G166" s="219"/>
      <c r="H166" s="223">
        <v>1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129</v>
      </c>
      <c r="AU166" s="229" t="s">
        <v>135</v>
      </c>
      <c r="AV166" s="13" t="s">
        <v>84</v>
      </c>
      <c r="AW166" s="13" t="s">
        <v>34</v>
      </c>
      <c r="AX166" s="13" t="s">
        <v>81</v>
      </c>
      <c r="AY166" s="229" t="s">
        <v>117</v>
      </c>
    </row>
    <row r="167" s="2" customFormat="1" ht="16.5" customHeight="1">
      <c r="A167" s="38"/>
      <c r="B167" s="39"/>
      <c r="C167" s="230" t="s">
        <v>292</v>
      </c>
      <c r="D167" s="230" t="s">
        <v>156</v>
      </c>
      <c r="E167" s="231" t="s">
        <v>293</v>
      </c>
      <c r="F167" s="232" t="s">
        <v>294</v>
      </c>
      <c r="G167" s="233" t="s">
        <v>192</v>
      </c>
      <c r="H167" s="234">
        <v>1</v>
      </c>
      <c r="I167" s="235"/>
      <c r="J167" s="236">
        <f>ROUND(I167*H167,2)</f>
        <v>0</v>
      </c>
      <c r="K167" s="232" t="s">
        <v>19</v>
      </c>
      <c r="L167" s="237"/>
      <c r="M167" s="238" t="s">
        <v>19</v>
      </c>
      <c r="N167" s="239" t="s">
        <v>44</v>
      </c>
      <c r="O167" s="84"/>
      <c r="P167" s="209">
        <f>O167*H167</f>
        <v>0</v>
      </c>
      <c r="Q167" s="209">
        <v>0.001</v>
      </c>
      <c r="R167" s="209">
        <f>Q167*H167</f>
        <v>0.001</v>
      </c>
      <c r="S167" s="209">
        <v>0</v>
      </c>
      <c r="T167" s="21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1" t="s">
        <v>159</v>
      </c>
      <c r="AT167" s="211" t="s">
        <v>156</v>
      </c>
      <c r="AU167" s="211" t="s">
        <v>135</v>
      </c>
      <c r="AY167" s="17" t="s">
        <v>117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7" t="s">
        <v>81</v>
      </c>
      <c r="BK167" s="212">
        <f>ROUND(I167*H167,2)</f>
        <v>0</v>
      </c>
      <c r="BL167" s="17" t="s">
        <v>153</v>
      </c>
      <c r="BM167" s="211" t="s">
        <v>295</v>
      </c>
    </row>
    <row r="168" s="2" customFormat="1" ht="24.15" customHeight="1">
      <c r="A168" s="38"/>
      <c r="B168" s="39"/>
      <c r="C168" s="200" t="s">
        <v>296</v>
      </c>
      <c r="D168" s="200" t="s">
        <v>120</v>
      </c>
      <c r="E168" s="201" t="s">
        <v>297</v>
      </c>
      <c r="F168" s="202" t="s">
        <v>298</v>
      </c>
      <c r="G168" s="203" t="s">
        <v>192</v>
      </c>
      <c r="H168" s="204">
        <v>1</v>
      </c>
      <c r="I168" s="205"/>
      <c r="J168" s="206">
        <f>ROUND(I168*H168,2)</f>
        <v>0</v>
      </c>
      <c r="K168" s="202" t="s">
        <v>124</v>
      </c>
      <c r="L168" s="44"/>
      <c r="M168" s="207" t="s">
        <v>19</v>
      </c>
      <c r="N168" s="208" t="s">
        <v>44</v>
      </c>
      <c r="O168" s="84"/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1" t="s">
        <v>153</v>
      </c>
      <c r="AT168" s="211" t="s">
        <v>120</v>
      </c>
      <c r="AU168" s="211" t="s">
        <v>135</v>
      </c>
      <c r="AY168" s="17" t="s">
        <v>117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7" t="s">
        <v>81</v>
      </c>
      <c r="BK168" s="212">
        <f>ROUND(I168*H168,2)</f>
        <v>0</v>
      </c>
      <c r="BL168" s="17" t="s">
        <v>153</v>
      </c>
      <c r="BM168" s="211" t="s">
        <v>299</v>
      </c>
    </row>
    <row r="169" s="2" customFormat="1">
      <c r="A169" s="38"/>
      <c r="B169" s="39"/>
      <c r="C169" s="40"/>
      <c r="D169" s="213" t="s">
        <v>127</v>
      </c>
      <c r="E169" s="40"/>
      <c r="F169" s="214" t="s">
        <v>300</v>
      </c>
      <c r="G169" s="40"/>
      <c r="H169" s="40"/>
      <c r="I169" s="215"/>
      <c r="J169" s="40"/>
      <c r="K169" s="40"/>
      <c r="L169" s="44"/>
      <c r="M169" s="216"/>
      <c r="N169" s="217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127</v>
      </c>
      <c r="AU169" s="17" t="s">
        <v>135</v>
      </c>
    </row>
    <row r="170" s="14" customFormat="1">
      <c r="A170" s="14"/>
      <c r="B170" s="240"/>
      <c r="C170" s="241"/>
      <c r="D170" s="220" t="s">
        <v>129</v>
      </c>
      <c r="E170" s="242" t="s">
        <v>19</v>
      </c>
      <c r="F170" s="243" t="s">
        <v>188</v>
      </c>
      <c r="G170" s="241"/>
      <c r="H170" s="242" t="s">
        <v>19</v>
      </c>
      <c r="I170" s="244"/>
      <c r="J170" s="241"/>
      <c r="K170" s="241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129</v>
      </c>
      <c r="AU170" s="249" t="s">
        <v>135</v>
      </c>
      <c r="AV170" s="14" t="s">
        <v>81</v>
      </c>
      <c r="AW170" s="14" t="s">
        <v>34</v>
      </c>
      <c r="AX170" s="14" t="s">
        <v>73</v>
      </c>
      <c r="AY170" s="249" t="s">
        <v>117</v>
      </c>
    </row>
    <row r="171" s="13" customFormat="1">
      <c r="A171" s="13"/>
      <c r="B171" s="218"/>
      <c r="C171" s="219"/>
      <c r="D171" s="220" t="s">
        <v>129</v>
      </c>
      <c r="E171" s="221" t="s">
        <v>19</v>
      </c>
      <c r="F171" s="222" t="s">
        <v>81</v>
      </c>
      <c r="G171" s="219"/>
      <c r="H171" s="223">
        <v>1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129</v>
      </c>
      <c r="AU171" s="229" t="s">
        <v>135</v>
      </c>
      <c r="AV171" s="13" t="s">
        <v>84</v>
      </c>
      <c r="AW171" s="13" t="s">
        <v>34</v>
      </c>
      <c r="AX171" s="13" t="s">
        <v>81</v>
      </c>
      <c r="AY171" s="229" t="s">
        <v>117</v>
      </c>
    </row>
    <row r="172" s="2" customFormat="1" ht="16.5" customHeight="1">
      <c r="A172" s="38"/>
      <c r="B172" s="39"/>
      <c r="C172" s="230" t="s">
        <v>301</v>
      </c>
      <c r="D172" s="230" t="s">
        <v>156</v>
      </c>
      <c r="E172" s="231" t="s">
        <v>302</v>
      </c>
      <c r="F172" s="232" t="s">
        <v>303</v>
      </c>
      <c r="G172" s="233" t="s">
        <v>192</v>
      </c>
      <c r="H172" s="234">
        <v>1</v>
      </c>
      <c r="I172" s="235"/>
      <c r="J172" s="236">
        <f>ROUND(I172*H172,2)</f>
        <v>0</v>
      </c>
      <c r="K172" s="232" t="s">
        <v>19</v>
      </c>
      <c r="L172" s="237"/>
      <c r="M172" s="238" t="s">
        <v>19</v>
      </c>
      <c r="N172" s="239" t="s">
        <v>44</v>
      </c>
      <c r="O172" s="84"/>
      <c r="P172" s="209">
        <f>O172*H172</f>
        <v>0</v>
      </c>
      <c r="Q172" s="209">
        <v>0.0011999999999999999</v>
      </c>
      <c r="R172" s="209">
        <f>Q172*H172</f>
        <v>0.0011999999999999999</v>
      </c>
      <c r="S172" s="209">
        <v>0</v>
      </c>
      <c r="T172" s="21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1" t="s">
        <v>159</v>
      </c>
      <c r="AT172" s="211" t="s">
        <v>156</v>
      </c>
      <c r="AU172" s="211" t="s">
        <v>135</v>
      </c>
      <c r="AY172" s="17" t="s">
        <v>117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7" t="s">
        <v>81</v>
      </c>
      <c r="BK172" s="212">
        <f>ROUND(I172*H172,2)</f>
        <v>0</v>
      </c>
      <c r="BL172" s="17" t="s">
        <v>153</v>
      </c>
      <c r="BM172" s="211" t="s">
        <v>304</v>
      </c>
    </row>
    <row r="173" s="2" customFormat="1" ht="24.15" customHeight="1">
      <c r="A173" s="38"/>
      <c r="B173" s="39"/>
      <c r="C173" s="200" t="s">
        <v>305</v>
      </c>
      <c r="D173" s="200" t="s">
        <v>120</v>
      </c>
      <c r="E173" s="201" t="s">
        <v>297</v>
      </c>
      <c r="F173" s="202" t="s">
        <v>298</v>
      </c>
      <c r="G173" s="203" t="s">
        <v>192</v>
      </c>
      <c r="H173" s="204">
        <v>2</v>
      </c>
      <c r="I173" s="205"/>
      <c r="J173" s="206">
        <f>ROUND(I173*H173,2)</f>
        <v>0</v>
      </c>
      <c r="K173" s="202" t="s">
        <v>124</v>
      </c>
      <c r="L173" s="44"/>
      <c r="M173" s="207" t="s">
        <v>19</v>
      </c>
      <c r="N173" s="208" t="s">
        <v>44</v>
      </c>
      <c r="O173" s="84"/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1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1" t="s">
        <v>153</v>
      </c>
      <c r="AT173" s="211" t="s">
        <v>120</v>
      </c>
      <c r="AU173" s="211" t="s">
        <v>135</v>
      </c>
      <c r="AY173" s="17" t="s">
        <v>117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7" t="s">
        <v>81</v>
      </c>
      <c r="BK173" s="212">
        <f>ROUND(I173*H173,2)</f>
        <v>0</v>
      </c>
      <c r="BL173" s="17" t="s">
        <v>153</v>
      </c>
      <c r="BM173" s="211" t="s">
        <v>306</v>
      </c>
    </row>
    <row r="174" s="2" customFormat="1">
      <c r="A174" s="38"/>
      <c r="B174" s="39"/>
      <c r="C174" s="40"/>
      <c r="D174" s="213" t="s">
        <v>127</v>
      </c>
      <c r="E174" s="40"/>
      <c r="F174" s="214" t="s">
        <v>300</v>
      </c>
      <c r="G174" s="40"/>
      <c r="H174" s="40"/>
      <c r="I174" s="215"/>
      <c r="J174" s="40"/>
      <c r="K174" s="40"/>
      <c r="L174" s="44"/>
      <c r="M174" s="216"/>
      <c r="N174" s="217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127</v>
      </c>
      <c r="AU174" s="17" t="s">
        <v>135</v>
      </c>
    </row>
    <row r="175" s="14" customFormat="1">
      <c r="A175" s="14"/>
      <c r="B175" s="240"/>
      <c r="C175" s="241"/>
      <c r="D175" s="220" t="s">
        <v>129</v>
      </c>
      <c r="E175" s="242" t="s">
        <v>19</v>
      </c>
      <c r="F175" s="243" t="s">
        <v>188</v>
      </c>
      <c r="G175" s="241"/>
      <c r="H175" s="242" t="s">
        <v>19</v>
      </c>
      <c r="I175" s="244"/>
      <c r="J175" s="241"/>
      <c r="K175" s="241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129</v>
      </c>
      <c r="AU175" s="249" t="s">
        <v>135</v>
      </c>
      <c r="AV175" s="14" t="s">
        <v>81</v>
      </c>
      <c r="AW175" s="14" t="s">
        <v>34</v>
      </c>
      <c r="AX175" s="14" t="s">
        <v>73</v>
      </c>
      <c r="AY175" s="249" t="s">
        <v>117</v>
      </c>
    </row>
    <row r="176" s="13" customFormat="1">
      <c r="A176" s="13"/>
      <c r="B176" s="218"/>
      <c r="C176" s="219"/>
      <c r="D176" s="220" t="s">
        <v>129</v>
      </c>
      <c r="E176" s="221" t="s">
        <v>19</v>
      </c>
      <c r="F176" s="222" t="s">
        <v>84</v>
      </c>
      <c r="G176" s="219"/>
      <c r="H176" s="223">
        <v>2</v>
      </c>
      <c r="I176" s="224"/>
      <c r="J176" s="219"/>
      <c r="K176" s="219"/>
      <c r="L176" s="225"/>
      <c r="M176" s="226"/>
      <c r="N176" s="227"/>
      <c r="O176" s="227"/>
      <c r="P176" s="227"/>
      <c r="Q176" s="227"/>
      <c r="R176" s="227"/>
      <c r="S176" s="227"/>
      <c r="T176" s="22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9" t="s">
        <v>129</v>
      </c>
      <c r="AU176" s="229" t="s">
        <v>135</v>
      </c>
      <c r="AV176" s="13" t="s">
        <v>84</v>
      </c>
      <c r="AW176" s="13" t="s">
        <v>34</v>
      </c>
      <c r="AX176" s="13" t="s">
        <v>81</v>
      </c>
      <c r="AY176" s="229" t="s">
        <v>117</v>
      </c>
    </row>
    <row r="177" s="2" customFormat="1" ht="16.5" customHeight="1">
      <c r="A177" s="38"/>
      <c r="B177" s="39"/>
      <c r="C177" s="230" t="s">
        <v>307</v>
      </c>
      <c r="D177" s="230" t="s">
        <v>156</v>
      </c>
      <c r="E177" s="231" t="s">
        <v>308</v>
      </c>
      <c r="F177" s="232" t="s">
        <v>309</v>
      </c>
      <c r="G177" s="233" t="s">
        <v>192</v>
      </c>
      <c r="H177" s="234">
        <v>2</v>
      </c>
      <c r="I177" s="235"/>
      <c r="J177" s="236">
        <f>ROUND(I177*H177,2)</f>
        <v>0</v>
      </c>
      <c r="K177" s="232" t="s">
        <v>19</v>
      </c>
      <c r="L177" s="237"/>
      <c r="M177" s="238" t="s">
        <v>19</v>
      </c>
      <c r="N177" s="239" t="s">
        <v>44</v>
      </c>
      <c r="O177" s="84"/>
      <c r="P177" s="209">
        <f>O177*H177</f>
        <v>0</v>
      </c>
      <c r="Q177" s="209">
        <v>0.0013500000000000001</v>
      </c>
      <c r="R177" s="209">
        <f>Q177*H177</f>
        <v>0.0027000000000000001</v>
      </c>
      <c r="S177" s="209">
        <v>0</v>
      </c>
      <c r="T177" s="21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1" t="s">
        <v>159</v>
      </c>
      <c r="AT177" s="211" t="s">
        <v>156</v>
      </c>
      <c r="AU177" s="211" t="s">
        <v>135</v>
      </c>
      <c r="AY177" s="17" t="s">
        <v>117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7" t="s">
        <v>81</v>
      </c>
      <c r="BK177" s="212">
        <f>ROUND(I177*H177,2)</f>
        <v>0</v>
      </c>
      <c r="BL177" s="17" t="s">
        <v>153</v>
      </c>
      <c r="BM177" s="211" t="s">
        <v>310</v>
      </c>
    </row>
    <row r="178" s="2" customFormat="1" ht="24.15" customHeight="1">
      <c r="A178" s="38"/>
      <c r="B178" s="39"/>
      <c r="C178" s="200" t="s">
        <v>311</v>
      </c>
      <c r="D178" s="200" t="s">
        <v>120</v>
      </c>
      <c r="E178" s="201" t="s">
        <v>297</v>
      </c>
      <c r="F178" s="202" t="s">
        <v>298</v>
      </c>
      <c r="G178" s="203" t="s">
        <v>192</v>
      </c>
      <c r="H178" s="204">
        <v>2</v>
      </c>
      <c r="I178" s="205"/>
      <c r="J178" s="206">
        <f>ROUND(I178*H178,2)</f>
        <v>0</v>
      </c>
      <c r="K178" s="202" t="s">
        <v>124</v>
      </c>
      <c r="L178" s="44"/>
      <c r="M178" s="207" t="s">
        <v>19</v>
      </c>
      <c r="N178" s="208" t="s">
        <v>44</v>
      </c>
      <c r="O178" s="84"/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1" t="s">
        <v>153</v>
      </c>
      <c r="AT178" s="211" t="s">
        <v>120</v>
      </c>
      <c r="AU178" s="211" t="s">
        <v>135</v>
      </c>
      <c r="AY178" s="17" t="s">
        <v>117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7" t="s">
        <v>81</v>
      </c>
      <c r="BK178" s="212">
        <f>ROUND(I178*H178,2)</f>
        <v>0</v>
      </c>
      <c r="BL178" s="17" t="s">
        <v>153</v>
      </c>
      <c r="BM178" s="211" t="s">
        <v>312</v>
      </c>
    </row>
    <row r="179" s="2" customFormat="1">
      <c r="A179" s="38"/>
      <c r="B179" s="39"/>
      <c r="C179" s="40"/>
      <c r="D179" s="213" t="s">
        <v>127</v>
      </c>
      <c r="E179" s="40"/>
      <c r="F179" s="214" t="s">
        <v>300</v>
      </c>
      <c r="G179" s="40"/>
      <c r="H179" s="40"/>
      <c r="I179" s="215"/>
      <c r="J179" s="40"/>
      <c r="K179" s="40"/>
      <c r="L179" s="44"/>
      <c r="M179" s="216"/>
      <c r="N179" s="217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127</v>
      </c>
      <c r="AU179" s="17" t="s">
        <v>135</v>
      </c>
    </row>
    <row r="180" s="14" customFormat="1">
      <c r="A180" s="14"/>
      <c r="B180" s="240"/>
      <c r="C180" s="241"/>
      <c r="D180" s="220" t="s">
        <v>129</v>
      </c>
      <c r="E180" s="242" t="s">
        <v>19</v>
      </c>
      <c r="F180" s="243" t="s">
        <v>188</v>
      </c>
      <c r="G180" s="241"/>
      <c r="H180" s="242" t="s">
        <v>19</v>
      </c>
      <c r="I180" s="244"/>
      <c r="J180" s="241"/>
      <c r="K180" s="241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129</v>
      </c>
      <c r="AU180" s="249" t="s">
        <v>135</v>
      </c>
      <c r="AV180" s="14" t="s">
        <v>81</v>
      </c>
      <c r="AW180" s="14" t="s">
        <v>34</v>
      </c>
      <c r="AX180" s="14" t="s">
        <v>73</v>
      </c>
      <c r="AY180" s="249" t="s">
        <v>117</v>
      </c>
    </row>
    <row r="181" s="13" customFormat="1">
      <c r="A181" s="13"/>
      <c r="B181" s="218"/>
      <c r="C181" s="219"/>
      <c r="D181" s="220" t="s">
        <v>129</v>
      </c>
      <c r="E181" s="221" t="s">
        <v>19</v>
      </c>
      <c r="F181" s="222" t="s">
        <v>84</v>
      </c>
      <c r="G181" s="219"/>
      <c r="H181" s="223">
        <v>2</v>
      </c>
      <c r="I181" s="224"/>
      <c r="J181" s="219"/>
      <c r="K181" s="219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129</v>
      </c>
      <c r="AU181" s="229" t="s">
        <v>135</v>
      </c>
      <c r="AV181" s="13" t="s">
        <v>84</v>
      </c>
      <c r="AW181" s="13" t="s">
        <v>34</v>
      </c>
      <c r="AX181" s="13" t="s">
        <v>81</v>
      </c>
      <c r="AY181" s="229" t="s">
        <v>117</v>
      </c>
    </row>
    <row r="182" s="2" customFormat="1" ht="16.5" customHeight="1">
      <c r="A182" s="38"/>
      <c r="B182" s="39"/>
      <c r="C182" s="230" t="s">
        <v>313</v>
      </c>
      <c r="D182" s="230" t="s">
        <v>156</v>
      </c>
      <c r="E182" s="231" t="s">
        <v>314</v>
      </c>
      <c r="F182" s="232" t="s">
        <v>315</v>
      </c>
      <c r="G182" s="233" t="s">
        <v>192</v>
      </c>
      <c r="H182" s="234">
        <v>2</v>
      </c>
      <c r="I182" s="235"/>
      <c r="J182" s="236">
        <f>ROUND(I182*H182,2)</f>
        <v>0</v>
      </c>
      <c r="K182" s="232" t="s">
        <v>19</v>
      </c>
      <c r="L182" s="237"/>
      <c r="M182" s="238" t="s">
        <v>19</v>
      </c>
      <c r="N182" s="239" t="s">
        <v>44</v>
      </c>
      <c r="O182" s="84"/>
      <c r="P182" s="209">
        <f>O182*H182</f>
        <v>0</v>
      </c>
      <c r="Q182" s="209">
        <v>0.0023</v>
      </c>
      <c r="R182" s="209">
        <f>Q182*H182</f>
        <v>0.0045999999999999999</v>
      </c>
      <c r="S182" s="209">
        <v>0</v>
      </c>
      <c r="T182" s="21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1" t="s">
        <v>159</v>
      </c>
      <c r="AT182" s="211" t="s">
        <v>156</v>
      </c>
      <c r="AU182" s="211" t="s">
        <v>135</v>
      </c>
      <c r="AY182" s="17" t="s">
        <v>117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7" t="s">
        <v>81</v>
      </c>
      <c r="BK182" s="212">
        <f>ROUND(I182*H182,2)</f>
        <v>0</v>
      </c>
      <c r="BL182" s="17" t="s">
        <v>153</v>
      </c>
      <c r="BM182" s="211" t="s">
        <v>316</v>
      </c>
    </row>
    <row r="183" s="2" customFormat="1" ht="16.5" customHeight="1">
      <c r="A183" s="38"/>
      <c r="B183" s="39"/>
      <c r="C183" s="200" t="s">
        <v>317</v>
      </c>
      <c r="D183" s="200" t="s">
        <v>120</v>
      </c>
      <c r="E183" s="201" t="s">
        <v>318</v>
      </c>
      <c r="F183" s="202" t="s">
        <v>319</v>
      </c>
      <c r="G183" s="203" t="s">
        <v>226</v>
      </c>
      <c r="H183" s="204">
        <v>6.25</v>
      </c>
      <c r="I183" s="205"/>
      <c r="J183" s="206">
        <f>ROUND(I183*H183,2)</f>
        <v>0</v>
      </c>
      <c r="K183" s="202" t="s">
        <v>124</v>
      </c>
      <c r="L183" s="44"/>
      <c r="M183" s="207" t="s">
        <v>19</v>
      </c>
      <c r="N183" s="208" t="s">
        <v>44</v>
      </c>
      <c r="O183" s="84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1" t="s">
        <v>153</v>
      </c>
      <c r="AT183" s="211" t="s">
        <v>120</v>
      </c>
      <c r="AU183" s="211" t="s">
        <v>135</v>
      </c>
      <c r="AY183" s="17" t="s">
        <v>117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7" t="s">
        <v>81</v>
      </c>
      <c r="BK183" s="212">
        <f>ROUND(I183*H183,2)</f>
        <v>0</v>
      </c>
      <c r="BL183" s="17" t="s">
        <v>153</v>
      </c>
      <c r="BM183" s="211" t="s">
        <v>320</v>
      </c>
    </row>
    <row r="184" s="2" customFormat="1">
      <c r="A184" s="38"/>
      <c r="B184" s="39"/>
      <c r="C184" s="40"/>
      <c r="D184" s="213" t="s">
        <v>127</v>
      </c>
      <c r="E184" s="40"/>
      <c r="F184" s="214" t="s">
        <v>321</v>
      </c>
      <c r="G184" s="40"/>
      <c r="H184" s="40"/>
      <c r="I184" s="215"/>
      <c r="J184" s="40"/>
      <c r="K184" s="40"/>
      <c r="L184" s="44"/>
      <c r="M184" s="216"/>
      <c r="N184" s="217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127</v>
      </c>
      <c r="AU184" s="17" t="s">
        <v>135</v>
      </c>
    </row>
    <row r="185" s="14" customFormat="1">
      <c r="A185" s="14"/>
      <c r="B185" s="240"/>
      <c r="C185" s="241"/>
      <c r="D185" s="220" t="s">
        <v>129</v>
      </c>
      <c r="E185" s="242" t="s">
        <v>19</v>
      </c>
      <c r="F185" s="243" t="s">
        <v>188</v>
      </c>
      <c r="G185" s="241"/>
      <c r="H185" s="242" t="s">
        <v>19</v>
      </c>
      <c r="I185" s="244"/>
      <c r="J185" s="241"/>
      <c r="K185" s="241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129</v>
      </c>
      <c r="AU185" s="249" t="s">
        <v>135</v>
      </c>
      <c r="AV185" s="14" t="s">
        <v>81</v>
      </c>
      <c r="AW185" s="14" t="s">
        <v>34</v>
      </c>
      <c r="AX185" s="14" t="s">
        <v>73</v>
      </c>
      <c r="AY185" s="249" t="s">
        <v>117</v>
      </c>
    </row>
    <row r="186" s="13" customFormat="1">
      <c r="A186" s="13"/>
      <c r="B186" s="218"/>
      <c r="C186" s="219"/>
      <c r="D186" s="220" t="s">
        <v>129</v>
      </c>
      <c r="E186" s="221" t="s">
        <v>19</v>
      </c>
      <c r="F186" s="222" t="s">
        <v>322</v>
      </c>
      <c r="G186" s="219"/>
      <c r="H186" s="223">
        <v>6.25</v>
      </c>
      <c r="I186" s="224"/>
      <c r="J186" s="219"/>
      <c r="K186" s="219"/>
      <c r="L186" s="225"/>
      <c r="M186" s="226"/>
      <c r="N186" s="227"/>
      <c r="O186" s="227"/>
      <c r="P186" s="227"/>
      <c r="Q186" s="227"/>
      <c r="R186" s="227"/>
      <c r="S186" s="227"/>
      <c r="T186" s="22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9" t="s">
        <v>129</v>
      </c>
      <c r="AU186" s="229" t="s">
        <v>135</v>
      </c>
      <c r="AV186" s="13" t="s">
        <v>84</v>
      </c>
      <c r="AW186" s="13" t="s">
        <v>34</v>
      </c>
      <c r="AX186" s="13" t="s">
        <v>81</v>
      </c>
      <c r="AY186" s="229" t="s">
        <v>117</v>
      </c>
    </row>
    <row r="187" s="2" customFormat="1" ht="49.05" customHeight="1">
      <c r="A187" s="38"/>
      <c r="B187" s="39"/>
      <c r="C187" s="230" t="s">
        <v>323</v>
      </c>
      <c r="D187" s="230" t="s">
        <v>156</v>
      </c>
      <c r="E187" s="231" t="s">
        <v>324</v>
      </c>
      <c r="F187" s="232" t="s">
        <v>325</v>
      </c>
      <c r="G187" s="233" t="s">
        <v>133</v>
      </c>
      <c r="H187" s="234">
        <v>1</v>
      </c>
      <c r="I187" s="235"/>
      <c r="J187" s="236">
        <f>ROUND(I187*H187,2)</f>
        <v>0</v>
      </c>
      <c r="K187" s="232" t="s">
        <v>19</v>
      </c>
      <c r="L187" s="237"/>
      <c r="M187" s="238" t="s">
        <v>19</v>
      </c>
      <c r="N187" s="239" t="s">
        <v>44</v>
      </c>
      <c r="O187" s="84"/>
      <c r="P187" s="209">
        <f>O187*H187</f>
        <v>0</v>
      </c>
      <c r="Q187" s="209">
        <v>0.0070000000000000001</v>
      </c>
      <c r="R187" s="209">
        <f>Q187*H187</f>
        <v>0.0070000000000000001</v>
      </c>
      <c r="S187" s="209">
        <v>0</v>
      </c>
      <c r="T187" s="21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1" t="s">
        <v>159</v>
      </c>
      <c r="AT187" s="211" t="s">
        <v>156</v>
      </c>
      <c r="AU187" s="211" t="s">
        <v>135</v>
      </c>
      <c r="AY187" s="17" t="s">
        <v>117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7" t="s">
        <v>81</v>
      </c>
      <c r="BK187" s="212">
        <f>ROUND(I187*H187,2)</f>
        <v>0</v>
      </c>
      <c r="BL187" s="17" t="s">
        <v>153</v>
      </c>
      <c r="BM187" s="211" t="s">
        <v>326</v>
      </c>
    </row>
    <row r="188" s="2" customFormat="1" ht="16.5" customHeight="1">
      <c r="A188" s="38"/>
      <c r="B188" s="39"/>
      <c r="C188" s="200" t="s">
        <v>327</v>
      </c>
      <c r="D188" s="200" t="s">
        <v>120</v>
      </c>
      <c r="E188" s="201" t="s">
        <v>318</v>
      </c>
      <c r="F188" s="202" t="s">
        <v>319</v>
      </c>
      <c r="G188" s="203" t="s">
        <v>226</v>
      </c>
      <c r="H188" s="204">
        <v>7.5</v>
      </c>
      <c r="I188" s="205"/>
      <c r="J188" s="206">
        <f>ROUND(I188*H188,2)</f>
        <v>0</v>
      </c>
      <c r="K188" s="202" t="s">
        <v>124</v>
      </c>
      <c r="L188" s="44"/>
      <c r="M188" s="207" t="s">
        <v>19</v>
      </c>
      <c r="N188" s="208" t="s">
        <v>44</v>
      </c>
      <c r="O188" s="84"/>
      <c r="P188" s="209">
        <f>O188*H188</f>
        <v>0</v>
      </c>
      <c r="Q188" s="209">
        <v>0</v>
      </c>
      <c r="R188" s="209">
        <f>Q188*H188</f>
        <v>0</v>
      </c>
      <c r="S188" s="209">
        <v>0</v>
      </c>
      <c r="T188" s="21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1" t="s">
        <v>153</v>
      </c>
      <c r="AT188" s="211" t="s">
        <v>120</v>
      </c>
      <c r="AU188" s="211" t="s">
        <v>135</v>
      </c>
      <c r="AY188" s="17" t="s">
        <v>117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7" t="s">
        <v>81</v>
      </c>
      <c r="BK188" s="212">
        <f>ROUND(I188*H188,2)</f>
        <v>0</v>
      </c>
      <c r="BL188" s="17" t="s">
        <v>153</v>
      </c>
      <c r="BM188" s="211" t="s">
        <v>328</v>
      </c>
    </row>
    <row r="189" s="2" customFormat="1">
      <c r="A189" s="38"/>
      <c r="B189" s="39"/>
      <c r="C189" s="40"/>
      <c r="D189" s="213" t="s">
        <v>127</v>
      </c>
      <c r="E189" s="40"/>
      <c r="F189" s="214" t="s">
        <v>321</v>
      </c>
      <c r="G189" s="40"/>
      <c r="H189" s="40"/>
      <c r="I189" s="215"/>
      <c r="J189" s="40"/>
      <c r="K189" s="40"/>
      <c r="L189" s="44"/>
      <c r="M189" s="216"/>
      <c r="N189" s="217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127</v>
      </c>
      <c r="AU189" s="17" t="s">
        <v>135</v>
      </c>
    </row>
    <row r="190" s="14" customFormat="1">
      <c r="A190" s="14"/>
      <c r="B190" s="240"/>
      <c r="C190" s="241"/>
      <c r="D190" s="220" t="s">
        <v>129</v>
      </c>
      <c r="E190" s="242" t="s">
        <v>19</v>
      </c>
      <c r="F190" s="243" t="s">
        <v>188</v>
      </c>
      <c r="G190" s="241"/>
      <c r="H190" s="242" t="s">
        <v>19</v>
      </c>
      <c r="I190" s="244"/>
      <c r="J190" s="241"/>
      <c r="K190" s="241"/>
      <c r="L190" s="245"/>
      <c r="M190" s="246"/>
      <c r="N190" s="247"/>
      <c r="O190" s="247"/>
      <c r="P190" s="247"/>
      <c r="Q190" s="247"/>
      <c r="R190" s="247"/>
      <c r="S190" s="247"/>
      <c r="T190" s="24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9" t="s">
        <v>129</v>
      </c>
      <c r="AU190" s="249" t="s">
        <v>135</v>
      </c>
      <c r="AV190" s="14" t="s">
        <v>81</v>
      </c>
      <c r="AW190" s="14" t="s">
        <v>34</v>
      </c>
      <c r="AX190" s="14" t="s">
        <v>73</v>
      </c>
      <c r="AY190" s="249" t="s">
        <v>117</v>
      </c>
    </row>
    <row r="191" s="13" customFormat="1">
      <c r="A191" s="13"/>
      <c r="B191" s="218"/>
      <c r="C191" s="219"/>
      <c r="D191" s="220" t="s">
        <v>129</v>
      </c>
      <c r="E191" s="221" t="s">
        <v>19</v>
      </c>
      <c r="F191" s="222" t="s">
        <v>329</v>
      </c>
      <c r="G191" s="219"/>
      <c r="H191" s="223">
        <v>7.5</v>
      </c>
      <c r="I191" s="224"/>
      <c r="J191" s="219"/>
      <c r="K191" s="219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129</v>
      </c>
      <c r="AU191" s="229" t="s">
        <v>135</v>
      </c>
      <c r="AV191" s="13" t="s">
        <v>84</v>
      </c>
      <c r="AW191" s="13" t="s">
        <v>34</v>
      </c>
      <c r="AX191" s="13" t="s">
        <v>81</v>
      </c>
      <c r="AY191" s="229" t="s">
        <v>117</v>
      </c>
    </row>
    <row r="192" s="2" customFormat="1" ht="49.05" customHeight="1">
      <c r="A192" s="38"/>
      <c r="B192" s="39"/>
      <c r="C192" s="230" t="s">
        <v>330</v>
      </c>
      <c r="D192" s="230" t="s">
        <v>156</v>
      </c>
      <c r="E192" s="231" t="s">
        <v>331</v>
      </c>
      <c r="F192" s="232" t="s">
        <v>332</v>
      </c>
      <c r="G192" s="233" t="s">
        <v>133</v>
      </c>
      <c r="H192" s="234">
        <v>1</v>
      </c>
      <c r="I192" s="235"/>
      <c r="J192" s="236">
        <f>ROUND(I192*H192,2)</f>
        <v>0</v>
      </c>
      <c r="K192" s="232" t="s">
        <v>19</v>
      </c>
      <c r="L192" s="237"/>
      <c r="M192" s="238" t="s">
        <v>19</v>
      </c>
      <c r="N192" s="239" t="s">
        <v>44</v>
      </c>
      <c r="O192" s="84"/>
      <c r="P192" s="209">
        <f>O192*H192</f>
        <v>0</v>
      </c>
      <c r="Q192" s="209">
        <v>0.0080000000000000002</v>
      </c>
      <c r="R192" s="209">
        <f>Q192*H192</f>
        <v>0.0080000000000000002</v>
      </c>
      <c r="S192" s="209">
        <v>0</v>
      </c>
      <c r="T192" s="21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1" t="s">
        <v>159</v>
      </c>
      <c r="AT192" s="211" t="s">
        <v>156</v>
      </c>
      <c r="AU192" s="211" t="s">
        <v>135</v>
      </c>
      <c r="AY192" s="17" t="s">
        <v>117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7" t="s">
        <v>81</v>
      </c>
      <c r="BK192" s="212">
        <f>ROUND(I192*H192,2)</f>
        <v>0</v>
      </c>
      <c r="BL192" s="17" t="s">
        <v>153</v>
      </c>
      <c r="BM192" s="211" t="s">
        <v>333</v>
      </c>
    </row>
    <row r="193" s="2" customFormat="1" ht="16.5" customHeight="1">
      <c r="A193" s="38"/>
      <c r="B193" s="39"/>
      <c r="C193" s="200" t="s">
        <v>334</v>
      </c>
      <c r="D193" s="200" t="s">
        <v>120</v>
      </c>
      <c r="E193" s="201" t="s">
        <v>318</v>
      </c>
      <c r="F193" s="202" t="s">
        <v>319</v>
      </c>
      <c r="G193" s="203" t="s">
        <v>226</v>
      </c>
      <c r="H193" s="204">
        <v>4</v>
      </c>
      <c r="I193" s="205"/>
      <c r="J193" s="206">
        <f>ROUND(I193*H193,2)</f>
        <v>0</v>
      </c>
      <c r="K193" s="202" t="s">
        <v>124</v>
      </c>
      <c r="L193" s="44"/>
      <c r="M193" s="207" t="s">
        <v>19</v>
      </c>
      <c r="N193" s="208" t="s">
        <v>44</v>
      </c>
      <c r="O193" s="84"/>
      <c r="P193" s="209">
        <f>O193*H193</f>
        <v>0</v>
      </c>
      <c r="Q193" s="209">
        <v>0</v>
      </c>
      <c r="R193" s="209">
        <f>Q193*H193</f>
        <v>0</v>
      </c>
      <c r="S193" s="209">
        <v>0</v>
      </c>
      <c r="T193" s="21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1" t="s">
        <v>153</v>
      </c>
      <c r="AT193" s="211" t="s">
        <v>120</v>
      </c>
      <c r="AU193" s="211" t="s">
        <v>135</v>
      </c>
      <c r="AY193" s="17" t="s">
        <v>117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7" t="s">
        <v>81</v>
      </c>
      <c r="BK193" s="212">
        <f>ROUND(I193*H193,2)</f>
        <v>0</v>
      </c>
      <c r="BL193" s="17" t="s">
        <v>153</v>
      </c>
      <c r="BM193" s="211" t="s">
        <v>335</v>
      </c>
    </row>
    <row r="194" s="2" customFormat="1">
      <c r="A194" s="38"/>
      <c r="B194" s="39"/>
      <c r="C194" s="40"/>
      <c r="D194" s="213" t="s">
        <v>127</v>
      </c>
      <c r="E194" s="40"/>
      <c r="F194" s="214" t="s">
        <v>321</v>
      </c>
      <c r="G194" s="40"/>
      <c r="H194" s="40"/>
      <c r="I194" s="215"/>
      <c r="J194" s="40"/>
      <c r="K194" s="40"/>
      <c r="L194" s="44"/>
      <c r="M194" s="216"/>
      <c r="N194" s="217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127</v>
      </c>
      <c r="AU194" s="17" t="s">
        <v>135</v>
      </c>
    </row>
    <row r="195" s="14" customFormat="1">
      <c r="A195" s="14"/>
      <c r="B195" s="240"/>
      <c r="C195" s="241"/>
      <c r="D195" s="220" t="s">
        <v>129</v>
      </c>
      <c r="E195" s="242" t="s">
        <v>19</v>
      </c>
      <c r="F195" s="243" t="s">
        <v>188</v>
      </c>
      <c r="G195" s="241"/>
      <c r="H195" s="242" t="s">
        <v>19</v>
      </c>
      <c r="I195" s="244"/>
      <c r="J195" s="241"/>
      <c r="K195" s="241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129</v>
      </c>
      <c r="AU195" s="249" t="s">
        <v>135</v>
      </c>
      <c r="AV195" s="14" t="s">
        <v>81</v>
      </c>
      <c r="AW195" s="14" t="s">
        <v>34</v>
      </c>
      <c r="AX195" s="14" t="s">
        <v>73</v>
      </c>
      <c r="AY195" s="249" t="s">
        <v>117</v>
      </c>
    </row>
    <row r="196" s="13" customFormat="1">
      <c r="A196" s="13"/>
      <c r="B196" s="218"/>
      <c r="C196" s="219"/>
      <c r="D196" s="220" t="s">
        <v>129</v>
      </c>
      <c r="E196" s="221" t="s">
        <v>19</v>
      </c>
      <c r="F196" s="222" t="s">
        <v>336</v>
      </c>
      <c r="G196" s="219"/>
      <c r="H196" s="223">
        <v>4</v>
      </c>
      <c r="I196" s="224"/>
      <c r="J196" s="219"/>
      <c r="K196" s="219"/>
      <c r="L196" s="225"/>
      <c r="M196" s="226"/>
      <c r="N196" s="227"/>
      <c r="O196" s="227"/>
      <c r="P196" s="227"/>
      <c r="Q196" s="227"/>
      <c r="R196" s="227"/>
      <c r="S196" s="227"/>
      <c r="T196" s="22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9" t="s">
        <v>129</v>
      </c>
      <c r="AU196" s="229" t="s">
        <v>135</v>
      </c>
      <c r="AV196" s="13" t="s">
        <v>84</v>
      </c>
      <c r="AW196" s="13" t="s">
        <v>34</v>
      </c>
      <c r="AX196" s="13" t="s">
        <v>81</v>
      </c>
      <c r="AY196" s="229" t="s">
        <v>117</v>
      </c>
    </row>
    <row r="197" s="2" customFormat="1" ht="49.05" customHeight="1">
      <c r="A197" s="38"/>
      <c r="B197" s="39"/>
      <c r="C197" s="230" t="s">
        <v>337</v>
      </c>
      <c r="D197" s="230" t="s">
        <v>156</v>
      </c>
      <c r="E197" s="231" t="s">
        <v>338</v>
      </c>
      <c r="F197" s="232" t="s">
        <v>339</v>
      </c>
      <c r="G197" s="233" t="s">
        <v>133</v>
      </c>
      <c r="H197" s="234">
        <v>1</v>
      </c>
      <c r="I197" s="235"/>
      <c r="J197" s="236">
        <f>ROUND(I197*H197,2)</f>
        <v>0</v>
      </c>
      <c r="K197" s="232" t="s">
        <v>19</v>
      </c>
      <c r="L197" s="237"/>
      <c r="M197" s="238" t="s">
        <v>19</v>
      </c>
      <c r="N197" s="239" t="s">
        <v>44</v>
      </c>
      <c r="O197" s="84"/>
      <c r="P197" s="209">
        <f>O197*H197</f>
        <v>0</v>
      </c>
      <c r="Q197" s="209">
        <v>0.0050000000000000001</v>
      </c>
      <c r="R197" s="209">
        <f>Q197*H197</f>
        <v>0.0050000000000000001</v>
      </c>
      <c r="S197" s="209">
        <v>0</v>
      </c>
      <c r="T197" s="21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1" t="s">
        <v>159</v>
      </c>
      <c r="AT197" s="211" t="s">
        <v>156</v>
      </c>
      <c r="AU197" s="211" t="s">
        <v>135</v>
      </c>
      <c r="AY197" s="17" t="s">
        <v>117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7" t="s">
        <v>81</v>
      </c>
      <c r="BK197" s="212">
        <f>ROUND(I197*H197,2)</f>
        <v>0</v>
      </c>
      <c r="BL197" s="17" t="s">
        <v>153</v>
      </c>
      <c r="BM197" s="211" t="s">
        <v>340</v>
      </c>
    </row>
    <row r="198" s="2" customFormat="1" ht="16.5" customHeight="1">
      <c r="A198" s="38"/>
      <c r="B198" s="39"/>
      <c r="C198" s="200" t="s">
        <v>341</v>
      </c>
      <c r="D198" s="200" t="s">
        <v>120</v>
      </c>
      <c r="E198" s="201" t="s">
        <v>342</v>
      </c>
      <c r="F198" s="202" t="s">
        <v>343</v>
      </c>
      <c r="G198" s="203" t="s">
        <v>192</v>
      </c>
      <c r="H198" s="204">
        <v>1</v>
      </c>
      <c r="I198" s="205"/>
      <c r="J198" s="206">
        <f>ROUND(I198*H198,2)</f>
        <v>0</v>
      </c>
      <c r="K198" s="202" t="s">
        <v>124</v>
      </c>
      <c r="L198" s="44"/>
      <c r="M198" s="207" t="s">
        <v>19</v>
      </c>
      <c r="N198" s="208" t="s">
        <v>44</v>
      </c>
      <c r="O198" s="84"/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1" t="s">
        <v>153</v>
      </c>
      <c r="AT198" s="211" t="s">
        <v>120</v>
      </c>
      <c r="AU198" s="211" t="s">
        <v>135</v>
      </c>
      <c r="AY198" s="17" t="s">
        <v>117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7" t="s">
        <v>81</v>
      </c>
      <c r="BK198" s="212">
        <f>ROUND(I198*H198,2)</f>
        <v>0</v>
      </c>
      <c r="BL198" s="17" t="s">
        <v>153</v>
      </c>
      <c r="BM198" s="211" t="s">
        <v>344</v>
      </c>
    </row>
    <row r="199" s="2" customFormat="1">
      <c r="A199" s="38"/>
      <c r="B199" s="39"/>
      <c r="C199" s="40"/>
      <c r="D199" s="213" t="s">
        <v>127</v>
      </c>
      <c r="E199" s="40"/>
      <c r="F199" s="214" t="s">
        <v>345</v>
      </c>
      <c r="G199" s="40"/>
      <c r="H199" s="40"/>
      <c r="I199" s="215"/>
      <c r="J199" s="40"/>
      <c r="K199" s="40"/>
      <c r="L199" s="44"/>
      <c r="M199" s="216"/>
      <c r="N199" s="217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127</v>
      </c>
      <c r="AU199" s="17" t="s">
        <v>135</v>
      </c>
    </row>
    <row r="200" s="14" customFormat="1">
      <c r="A200" s="14"/>
      <c r="B200" s="240"/>
      <c r="C200" s="241"/>
      <c r="D200" s="220" t="s">
        <v>129</v>
      </c>
      <c r="E200" s="242" t="s">
        <v>19</v>
      </c>
      <c r="F200" s="243" t="s">
        <v>188</v>
      </c>
      <c r="G200" s="241"/>
      <c r="H200" s="242" t="s">
        <v>19</v>
      </c>
      <c r="I200" s="244"/>
      <c r="J200" s="241"/>
      <c r="K200" s="241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129</v>
      </c>
      <c r="AU200" s="249" t="s">
        <v>135</v>
      </c>
      <c r="AV200" s="14" t="s">
        <v>81</v>
      </c>
      <c r="AW200" s="14" t="s">
        <v>34</v>
      </c>
      <c r="AX200" s="14" t="s">
        <v>73</v>
      </c>
      <c r="AY200" s="249" t="s">
        <v>117</v>
      </c>
    </row>
    <row r="201" s="13" customFormat="1">
      <c r="A201" s="13"/>
      <c r="B201" s="218"/>
      <c r="C201" s="219"/>
      <c r="D201" s="220" t="s">
        <v>129</v>
      </c>
      <c r="E201" s="221" t="s">
        <v>19</v>
      </c>
      <c r="F201" s="222" t="s">
        <v>81</v>
      </c>
      <c r="G201" s="219"/>
      <c r="H201" s="223">
        <v>1</v>
      </c>
      <c r="I201" s="224"/>
      <c r="J201" s="219"/>
      <c r="K201" s="219"/>
      <c r="L201" s="225"/>
      <c r="M201" s="226"/>
      <c r="N201" s="227"/>
      <c r="O201" s="227"/>
      <c r="P201" s="227"/>
      <c r="Q201" s="227"/>
      <c r="R201" s="227"/>
      <c r="S201" s="227"/>
      <c r="T201" s="22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9" t="s">
        <v>129</v>
      </c>
      <c r="AU201" s="229" t="s">
        <v>135</v>
      </c>
      <c r="AV201" s="13" t="s">
        <v>84</v>
      </c>
      <c r="AW201" s="13" t="s">
        <v>34</v>
      </c>
      <c r="AX201" s="13" t="s">
        <v>81</v>
      </c>
      <c r="AY201" s="229" t="s">
        <v>117</v>
      </c>
    </row>
    <row r="202" s="2" customFormat="1" ht="16.5" customHeight="1">
      <c r="A202" s="38"/>
      <c r="B202" s="39"/>
      <c r="C202" s="230" t="s">
        <v>346</v>
      </c>
      <c r="D202" s="230" t="s">
        <v>156</v>
      </c>
      <c r="E202" s="231" t="s">
        <v>347</v>
      </c>
      <c r="F202" s="232" t="s">
        <v>348</v>
      </c>
      <c r="G202" s="233" t="s">
        <v>192</v>
      </c>
      <c r="H202" s="234">
        <v>1</v>
      </c>
      <c r="I202" s="235"/>
      <c r="J202" s="236">
        <f>ROUND(I202*H202,2)</f>
        <v>0</v>
      </c>
      <c r="K202" s="232" t="s">
        <v>19</v>
      </c>
      <c r="L202" s="237"/>
      <c r="M202" s="238" t="s">
        <v>19</v>
      </c>
      <c r="N202" s="239" t="s">
        <v>44</v>
      </c>
      <c r="O202" s="84"/>
      <c r="P202" s="209">
        <f>O202*H202</f>
        <v>0</v>
      </c>
      <c r="Q202" s="209">
        <v>0.00027</v>
      </c>
      <c r="R202" s="209">
        <f>Q202*H202</f>
        <v>0.00027</v>
      </c>
      <c r="S202" s="209">
        <v>0</v>
      </c>
      <c r="T202" s="21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1" t="s">
        <v>159</v>
      </c>
      <c r="AT202" s="211" t="s">
        <v>156</v>
      </c>
      <c r="AU202" s="211" t="s">
        <v>135</v>
      </c>
      <c r="AY202" s="17" t="s">
        <v>117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7" t="s">
        <v>81</v>
      </c>
      <c r="BK202" s="212">
        <f>ROUND(I202*H202,2)</f>
        <v>0</v>
      </c>
      <c r="BL202" s="17" t="s">
        <v>153</v>
      </c>
      <c r="BM202" s="211" t="s">
        <v>349</v>
      </c>
    </row>
    <row r="203" s="2" customFormat="1" ht="16.5" customHeight="1">
      <c r="A203" s="38"/>
      <c r="B203" s="39"/>
      <c r="C203" s="200" t="s">
        <v>350</v>
      </c>
      <c r="D203" s="200" t="s">
        <v>120</v>
      </c>
      <c r="E203" s="201" t="s">
        <v>351</v>
      </c>
      <c r="F203" s="202" t="s">
        <v>352</v>
      </c>
      <c r="G203" s="203" t="s">
        <v>192</v>
      </c>
      <c r="H203" s="204">
        <v>2</v>
      </c>
      <c r="I203" s="205"/>
      <c r="J203" s="206">
        <f>ROUND(I203*H203,2)</f>
        <v>0</v>
      </c>
      <c r="K203" s="202" t="s">
        <v>124</v>
      </c>
      <c r="L203" s="44"/>
      <c r="M203" s="207" t="s">
        <v>19</v>
      </c>
      <c r="N203" s="208" t="s">
        <v>44</v>
      </c>
      <c r="O203" s="84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1" t="s">
        <v>153</v>
      </c>
      <c r="AT203" s="211" t="s">
        <v>120</v>
      </c>
      <c r="AU203" s="211" t="s">
        <v>135</v>
      </c>
      <c r="AY203" s="17" t="s">
        <v>117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7" t="s">
        <v>81</v>
      </c>
      <c r="BK203" s="212">
        <f>ROUND(I203*H203,2)</f>
        <v>0</v>
      </c>
      <c r="BL203" s="17" t="s">
        <v>153</v>
      </c>
      <c r="BM203" s="211" t="s">
        <v>353</v>
      </c>
    </row>
    <row r="204" s="2" customFormat="1">
      <c r="A204" s="38"/>
      <c r="B204" s="39"/>
      <c r="C204" s="40"/>
      <c r="D204" s="213" t="s">
        <v>127</v>
      </c>
      <c r="E204" s="40"/>
      <c r="F204" s="214" t="s">
        <v>354</v>
      </c>
      <c r="G204" s="40"/>
      <c r="H204" s="40"/>
      <c r="I204" s="215"/>
      <c r="J204" s="40"/>
      <c r="K204" s="40"/>
      <c r="L204" s="44"/>
      <c r="M204" s="216"/>
      <c r="N204" s="217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127</v>
      </c>
      <c r="AU204" s="17" t="s">
        <v>135</v>
      </c>
    </row>
    <row r="205" s="14" customFormat="1">
      <c r="A205" s="14"/>
      <c r="B205" s="240"/>
      <c r="C205" s="241"/>
      <c r="D205" s="220" t="s">
        <v>129</v>
      </c>
      <c r="E205" s="242" t="s">
        <v>19</v>
      </c>
      <c r="F205" s="243" t="s">
        <v>188</v>
      </c>
      <c r="G205" s="241"/>
      <c r="H205" s="242" t="s">
        <v>19</v>
      </c>
      <c r="I205" s="244"/>
      <c r="J205" s="241"/>
      <c r="K205" s="241"/>
      <c r="L205" s="245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9" t="s">
        <v>129</v>
      </c>
      <c r="AU205" s="249" t="s">
        <v>135</v>
      </c>
      <c r="AV205" s="14" t="s">
        <v>81</v>
      </c>
      <c r="AW205" s="14" t="s">
        <v>34</v>
      </c>
      <c r="AX205" s="14" t="s">
        <v>73</v>
      </c>
      <c r="AY205" s="249" t="s">
        <v>117</v>
      </c>
    </row>
    <row r="206" s="13" customFormat="1">
      <c r="A206" s="13"/>
      <c r="B206" s="218"/>
      <c r="C206" s="219"/>
      <c r="D206" s="220" t="s">
        <v>129</v>
      </c>
      <c r="E206" s="221" t="s">
        <v>19</v>
      </c>
      <c r="F206" s="222" t="s">
        <v>84</v>
      </c>
      <c r="G206" s="219"/>
      <c r="H206" s="223">
        <v>2</v>
      </c>
      <c r="I206" s="224"/>
      <c r="J206" s="219"/>
      <c r="K206" s="219"/>
      <c r="L206" s="225"/>
      <c r="M206" s="226"/>
      <c r="N206" s="227"/>
      <c r="O206" s="227"/>
      <c r="P206" s="227"/>
      <c r="Q206" s="227"/>
      <c r="R206" s="227"/>
      <c r="S206" s="227"/>
      <c r="T206" s="22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9" t="s">
        <v>129</v>
      </c>
      <c r="AU206" s="229" t="s">
        <v>135</v>
      </c>
      <c r="AV206" s="13" t="s">
        <v>84</v>
      </c>
      <c r="AW206" s="13" t="s">
        <v>34</v>
      </c>
      <c r="AX206" s="13" t="s">
        <v>81</v>
      </c>
      <c r="AY206" s="229" t="s">
        <v>117</v>
      </c>
    </row>
    <row r="207" s="2" customFormat="1" ht="16.5" customHeight="1">
      <c r="A207" s="38"/>
      <c r="B207" s="39"/>
      <c r="C207" s="230" t="s">
        <v>355</v>
      </c>
      <c r="D207" s="230" t="s">
        <v>156</v>
      </c>
      <c r="E207" s="231" t="s">
        <v>356</v>
      </c>
      <c r="F207" s="232" t="s">
        <v>357</v>
      </c>
      <c r="G207" s="233" t="s">
        <v>192</v>
      </c>
      <c r="H207" s="234">
        <v>2</v>
      </c>
      <c r="I207" s="235"/>
      <c r="J207" s="236">
        <f>ROUND(I207*H207,2)</f>
        <v>0</v>
      </c>
      <c r="K207" s="232" t="s">
        <v>19</v>
      </c>
      <c r="L207" s="237"/>
      <c r="M207" s="238" t="s">
        <v>19</v>
      </c>
      <c r="N207" s="239" t="s">
        <v>44</v>
      </c>
      <c r="O207" s="84"/>
      <c r="P207" s="209">
        <f>O207*H207</f>
        <v>0</v>
      </c>
      <c r="Q207" s="209">
        <v>0.00017000000000000001</v>
      </c>
      <c r="R207" s="209">
        <f>Q207*H207</f>
        <v>0.00034000000000000002</v>
      </c>
      <c r="S207" s="209">
        <v>0</v>
      </c>
      <c r="T207" s="21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1" t="s">
        <v>159</v>
      </c>
      <c r="AT207" s="211" t="s">
        <v>156</v>
      </c>
      <c r="AU207" s="211" t="s">
        <v>135</v>
      </c>
      <c r="AY207" s="17" t="s">
        <v>117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17" t="s">
        <v>81</v>
      </c>
      <c r="BK207" s="212">
        <f>ROUND(I207*H207,2)</f>
        <v>0</v>
      </c>
      <c r="BL207" s="17" t="s">
        <v>153</v>
      </c>
      <c r="BM207" s="211" t="s">
        <v>358</v>
      </c>
    </row>
    <row r="208" s="2" customFormat="1" ht="16.5" customHeight="1">
      <c r="A208" s="38"/>
      <c r="B208" s="39"/>
      <c r="C208" s="200" t="s">
        <v>359</v>
      </c>
      <c r="D208" s="200" t="s">
        <v>120</v>
      </c>
      <c r="E208" s="201" t="s">
        <v>342</v>
      </c>
      <c r="F208" s="202" t="s">
        <v>343</v>
      </c>
      <c r="G208" s="203" t="s">
        <v>192</v>
      </c>
      <c r="H208" s="204">
        <v>2</v>
      </c>
      <c r="I208" s="205"/>
      <c r="J208" s="206">
        <f>ROUND(I208*H208,2)</f>
        <v>0</v>
      </c>
      <c r="K208" s="202" t="s">
        <v>124</v>
      </c>
      <c r="L208" s="44"/>
      <c r="M208" s="207" t="s">
        <v>19</v>
      </c>
      <c r="N208" s="208" t="s">
        <v>44</v>
      </c>
      <c r="O208" s="84"/>
      <c r="P208" s="209">
        <f>O208*H208</f>
        <v>0</v>
      </c>
      <c r="Q208" s="209">
        <v>0</v>
      </c>
      <c r="R208" s="209">
        <f>Q208*H208</f>
        <v>0</v>
      </c>
      <c r="S208" s="209">
        <v>0</v>
      </c>
      <c r="T208" s="21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1" t="s">
        <v>153</v>
      </c>
      <c r="AT208" s="211" t="s">
        <v>120</v>
      </c>
      <c r="AU208" s="211" t="s">
        <v>135</v>
      </c>
      <c r="AY208" s="17" t="s">
        <v>117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7" t="s">
        <v>81</v>
      </c>
      <c r="BK208" s="212">
        <f>ROUND(I208*H208,2)</f>
        <v>0</v>
      </c>
      <c r="BL208" s="17" t="s">
        <v>153</v>
      </c>
      <c r="BM208" s="211" t="s">
        <v>360</v>
      </c>
    </row>
    <row r="209" s="2" customFormat="1">
      <c r="A209" s="38"/>
      <c r="B209" s="39"/>
      <c r="C209" s="40"/>
      <c r="D209" s="213" t="s">
        <v>127</v>
      </c>
      <c r="E209" s="40"/>
      <c r="F209" s="214" t="s">
        <v>345</v>
      </c>
      <c r="G209" s="40"/>
      <c r="H209" s="40"/>
      <c r="I209" s="215"/>
      <c r="J209" s="40"/>
      <c r="K209" s="40"/>
      <c r="L209" s="44"/>
      <c r="M209" s="216"/>
      <c r="N209" s="217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127</v>
      </c>
      <c r="AU209" s="17" t="s">
        <v>135</v>
      </c>
    </row>
    <row r="210" s="14" customFormat="1">
      <c r="A210" s="14"/>
      <c r="B210" s="240"/>
      <c r="C210" s="241"/>
      <c r="D210" s="220" t="s">
        <v>129</v>
      </c>
      <c r="E210" s="242" t="s">
        <v>19</v>
      </c>
      <c r="F210" s="243" t="s">
        <v>188</v>
      </c>
      <c r="G210" s="241"/>
      <c r="H210" s="242" t="s">
        <v>19</v>
      </c>
      <c r="I210" s="244"/>
      <c r="J210" s="241"/>
      <c r="K210" s="241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129</v>
      </c>
      <c r="AU210" s="249" t="s">
        <v>135</v>
      </c>
      <c r="AV210" s="14" t="s">
        <v>81</v>
      </c>
      <c r="AW210" s="14" t="s">
        <v>34</v>
      </c>
      <c r="AX210" s="14" t="s">
        <v>73</v>
      </c>
      <c r="AY210" s="249" t="s">
        <v>117</v>
      </c>
    </row>
    <row r="211" s="13" customFormat="1">
      <c r="A211" s="13"/>
      <c r="B211" s="218"/>
      <c r="C211" s="219"/>
      <c r="D211" s="220" t="s">
        <v>129</v>
      </c>
      <c r="E211" s="221" t="s">
        <v>19</v>
      </c>
      <c r="F211" s="222" t="s">
        <v>84</v>
      </c>
      <c r="G211" s="219"/>
      <c r="H211" s="223">
        <v>2</v>
      </c>
      <c r="I211" s="224"/>
      <c r="J211" s="219"/>
      <c r="K211" s="219"/>
      <c r="L211" s="225"/>
      <c r="M211" s="226"/>
      <c r="N211" s="227"/>
      <c r="O211" s="227"/>
      <c r="P211" s="227"/>
      <c r="Q211" s="227"/>
      <c r="R211" s="227"/>
      <c r="S211" s="227"/>
      <c r="T211" s="22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9" t="s">
        <v>129</v>
      </c>
      <c r="AU211" s="229" t="s">
        <v>135</v>
      </c>
      <c r="AV211" s="13" t="s">
        <v>84</v>
      </c>
      <c r="AW211" s="13" t="s">
        <v>34</v>
      </c>
      <c r="AX211" s="13" t="s">
        <v>81</v>
      </c>
      <c r="AY211" s="229" t="s">
        <v>117</v>
      </c>
    </row>
    <row r="212" s="2" customFormat="1" ht="16.5" customHeight="1">
      <c r="A212" s="38"/>
      <c r="B212" s="39"/>
      <c r="C212" s="230" t="s">
        <v>361</v>
      </c>
      <c r="D212" s="230" t="s">
        <v>156</v>
      </c>
      <c r="E212" s="231" t="s">
        <v>362</v>
      </c>
      <c r="F212" s="232" t="s">
        <v>348</v>
      </c>
      <c r="G212" s="233" t="s">
        <v>192</v>
      </c>
      <c r="H212" s="234">
        <v>2</v>
      </c>
      <c r="I212" s="235"/>
      <c r="J212" s="236">
        <f>ROUND(I212*H212,2)</f>
        <v>0</v>
      </c>
      <c r="K212" s="232" t="s">
        <v>19</v>
      </c>
      <c r="L212" s="237"/>
      <c r="M212" s="238" t="s">
        <v>19</v>
      </c>
      <c r="N212" s="239" t="s">
        <v>44</v>
      </c>
      <c r="O212" s="84"/>
      <c r="P212" s="209">
        <f>O212*H212</f>
        <v>0</v>
      </c>
      <c r="Q212" s="209">
        <v>0.00023000000000000001</v>
      </c>
      <c r="R212" s="209">
        <f>Q212*H212</f>
        <v>0.00046000000000000001</v>
      </c>
      <c r="S212" s="209">
        <v>0</v>
      </c>
      <c r="T212" s="21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1" t="s">
        <v>159</v>
      </c>
      <c r="AT212" s="211" t="s">
        <v>156</v>
      </c>
      <c r="AU212" s="211" t="s">
        <v>135</v>
      </c>
      <c r="AY212" s="17" t="s">
        <v>117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7" t="s">
        <v>81</v>
      </c>
      <c r="BK212" s="212">
        <f>ROUND(I212*H212,2)</f>
        <v>0</v>
      </c>
      <c r="BL212" s="17" t="s">
        <v>153</v>
      </c>
      <c r="BM212" s="211" t="s">
        <v>363</v>
      </c>
    </row>
    <row r="213" s="2" customFormat="1" ht="24.15" customHeight="1">
      <c r="A213" s="38"/>
      <c r="B213" s="39"/>
      <c r="C213" s="200" t="s">
        <v>364</v>
      </c>
      <c r="D213" s="200" t="s">
        <v>120</v>
      </c>
      <c r="E213" s="201" t="s">
        <v>365</v>
      </c>
      <c r="F213" s="202" t="s">
        <v>366</v>
      </c>
      <c r="G213" s="203" t="s">
        <v>192</v>
      </c>
      <c r="H213" s="204">
        <v>2</v>
      </c>
      <c r="I213" s="205"/>
      <c r="J213" s="206">
        <f>ROUND(I213*H213,2)</f>
        <v>0</v>
      </c>
      <c r="K213" s="202" t="s">
        <v>124</v>
      </c>
      <c r="L213" s="44"/>
      <c r="M213" s="207" t="s">
        <v>19</v>
      </c>
      <c r="N213" s="208" t="s">
        <v>44</v>
      </c>
      <c r="O213" s="84"/>
      <c r="P213" s="209">
        <f>O213*H213</f>
        <v>0</v>
      </c>
      <c r="Q213" s="209">
        <v>0</v>
      </c>
      <c r="R213" s="209">
        <f>Q213*H213</f>
        <v>0</v>
      </c>
      <c r="S213" s="209">
        <v>0</v>
      </c>
      <c r="T213" s="21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1" t="s">
        <v>153</v>
      </c>
      <c r="AT213" s="211" t="s">
        <v>120</v>
      </c>
      <c r="AU213" s="211" t="s">
        <v>135</v>
      </c>
      <c r="AY213" s="17" t="s">
        <v>117</v>
      </c>
      <c r="BE213" s="212">
        <f>IF(N213="základní",J213,0)</f>
        <v>0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17" t="s">
        <v>81</v>
      </c>
      <c r="BK213" s="212">
        <f>ROUND(I213*H213,2)</f>
        <v>0</v>
      </c>
      <c r="BL213" s="17" t="s">
        <v>153</v>
      </c>
      <c r="BM213" s="211" t="s">
        <v>367</v>
      </c>
    </row>
    <row r="214" s="2" customFormat="1">
      <c r="A214" s="38"/>
      <c r="B214" s="39"/>
      <c r="C214" s="40"/>
      <c r="D214" s="213" t="s">
        <v>127</v>
      </c>
      <c r="E214" s="40"/>
      <c r="F214" s="214" t="s">
        <v>368</v>
      </c>
      <c r="G214" s="40"/>
      <c r="H214" s="40"/>
      <c r="I214" s="215"/>
      <c r="J214" s="40"/>
      <c r="K214" s="40"/>
      <c r="L214" s="44"/>
      <c r="M214" s="216"/>
      <c r="N214" s="217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127</v>
      </c>
      <c r="AU214" s="17" t="s">
        <v>135</v>
      </c>
    </row>
    <row r="215" s="14" customFormat="1">
      <c r="A215" s="14"/>
      <c r="B215" s="240"/>
      <c r="C215" s="241"/>
      <c r="D215" s="220" t="s">
        <v>129</v>
      </c>
      <c r="E215" s="242" t="s">
        <v>19</v>
      </c>
      <c r="F215" s="243" t="s">
        <v>188</v>
      </c>
      <c r="G215" s="241"/>
      <c r="H215" s="242" t="s">
        <v>19</v>
      </c>
      <c r="I215" s="244"/>
      <c r="J215" s="241"/>
      <c r="K215" s="241"/>
      <c r="L215" s="245"/>
      <c r="M215" s="246"/>
      <c r="N215" s="247"/>
      <c r="O215" s="247"/>
      <c r="P215" s="247"/>
      <c r="Q215" s="247"/>
      <c r="R215" s="247"/>
      <c r="S215" s="247"/>
      <c r="T215" s="24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9" t="s">
        <v>129</v>
      </c>
      <c r="AU215" s="249" t="s">
        <v>135</v>
      </c>
      <c r="AV215" s="14" t="s">
        <v>81</v>
      </c>
      <c r="AW215" s="14" t="s">
        <v>34</v>
      </c>
      <c r="AX215" s="14" t="s">
        <v>73</v>
      </c>
      <c r="AY215" s="249" t="s">
        <v>117</v>
      </c>
    </row>
    <row r="216" s="13" customFormat="1">
      <c r="A216" s="13"/>
      <c r="B216" s="218"/>
      <c r="C216" s="219"/>
      <c r="D216" s="220" t="s">
        <v>129</v>
      </c>
      <c r="E216" s="221" t="s">
        <v>19</v>
      </c>
      <c r="F216" s="222" t="s">
        <v>84</v>
      </c>
      <c r="G216" s="219"/>
      <c r="H216" s="223">
        <v>2</v>
      </c>
      <c r="I216" s="224"/>
      <c r="J216" s="219"/>
      <c r="K216" s="219"/>
      <c r="L216" s="225"/>
      <c r="M216" s="226"/>
      <c r="N216" s="227"/>
      <c r="O216" s="227"/>
      <c r="P216" s="227"/>
      <c r="Q216" s="227"/>
      <c r="R216" s="227"/>
      <c r="S216" s="227"/>
      <c r="T216" s="22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9" t="s">
        <v>129</v>
      </c>
      <c r="AU216" s="229" t="s">
        <v>135</v>
      </c>
      <c r="AV216" s="13" t="s">
        <v>84</v>
      </c>
      <c r="AW216" s="13" t="s">
        <v>34</v>
      </c>
      <c r="AX216" s="13" t="s">
        <v>81</v>
      </c>
      <c r="AY216" s="229" t="s">
        <v>117</v>
      </c>
    </row>
    <row r="217" s="2" customFormat="1" ht="24.15" customHeight="1">
      <c r="A217" s="38"/>
      <c r="B217" s="39"/>
      <c r="C217" s="230" t="s">
        <v>369</v>
      </c>
      <c r="D217" s="230" t="s">
        <v>156</v>
      </c>
      <c r="E217" s="231" t="s">
        <v>370</v>
      </c>
      <c r="F217" s="232" t="s">
        <v>371</v>
      </c>
      <c r="G217" s="233" t="s">
        <v>192</v>
      </c>
      <c r="H217" s="234">
        <v>2</v>
      </c>
      <c r="I217" s="235"/>
      <c r="J217" s="236">
        <f>ROUND(I217*H217,2)</f>
        <v>0</v>
      </c>
      <c r="K217" s="232" t="s">
        <v>19</v>
      </c>
      <c r="L217" s="237"/>
      <c r="M217" s="238" t="s">
        <v>19</v>
      </c>
      <c r="N217" s="239" t="s">
        <v>44</v>
      </c>
      <c r="O217" s="84"/>
      <c r="P217" s="209">
        <f>O217*H217</f>
        <v>0</v>
      </c>
      <c r="Q217" s="209">
        <v>0.0206</v>
      </c>
      <c r="R217" s="209">
        <f>Q217*H217</f>
        <v>0.041200000000000001</v>
      </c>
      <c r="S217" s="209">
        <v>0</v>
      </c>
      <c r="T217" s="21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1" t="s">
        <v>159</v>
      </c>
      <c r="AT217" s="211" t="s">
        <v>156</v>
      </c>
      <c r="AU217" s="211" t="s">
        <v>135</v>
      </c>
      <c r="AY217" s="17" t="s">
        <v>117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7" t="s">
        <v>81</v>
      </c>
      <c r="BK217" s="212">
        <f>ROUND(I217*H217,2)</f>
        <v>0</v>
      </c>
      <c r="BL217" s="17" t="s">
        <v>153</v>
      </c>
      <c r="BM217" s="211" t="s">
        <v>372</v>
      </c>
    </row>
    <row r="218" s="2" customFormat="1" ht="24.15" customHeight="1">
      <c r="A218" s="38"/>
      <c r="B218" s="39"/>
      <c r="C218" s="200" t="s">
        <v>373</v>
      </c>
      <c r="D218" s="200" t="s">
        <v>120</v>
      </c>
      <c r="E218" s="201" t="s">
        <v>374</v>
      </c>
      <c r="F218" s="202" t="s">
        <v>375</v>
      </c>
      <c r="G218" s="203" t="s">
        <v>226</v>
      </c>
      <c r="H218" s="204">
        <v>2.5</v>
      </c>
      <c r="I218" s="205"/>
      <c r="J218" s="206">
        <f>ROUND(I218*H218,2)</f>
        <v>0</v>
      </c>
      <c r="K218" s="202" t="s">
        <v>124</v>
      </c>
      <c r="L218" s="44"/>
      <c r="M218" s="207" t="s">
        <v>19</v>
      </c>
      <c r="N218" s="208" t="s">
        <v>44</v>
      </c>
      <c r="O218" s="84"/>
      <c r="P218" s="209">
        <f>O218*H218</f>
        <v>0</v>
      </c>
      <c r="Q218" s="209">
        <v>0</v>
      </c>
      <c r="R218" s="209">
        <f>Q218*H218</f>
        <v>0</v>
      </c>
      <c r="S218" s="209">
        <v>0</v>
      </c>
      <c r="T218" s="21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1" t="s">
        <v>153</v>
      </c>
      <c r="AT218" s="211" t="s">
        <v>120</v>
      </c>
      <c r="AU218" s="211" t="s">
        <v>135</v>
      </c>
      <c r="AY218" s="17" t="s">
        <v>117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7" t="s">
        <v>81</v>
      </c>
      <c r="BK218" s="212">
        <f>ROUND(I218*H218,2)</f>
        <v>0</v>
      </c>
      <c r="BL218" s="17" t="s">
        <v>153</v>
      </c>
      <c r="BM218" s="211" t="s">
        <v>376</v>
      </c>
    </row>
    <row r="219" s="2" customFormat="1">
      <c r="A219" s="38"/>
      <c r="B219" s="39"/>
      <c r="C219" s="40"/>
      <c r="D219" s="213" t="s">
        <v>127</v>
      </c>
      <c r="E219" s="40"/>
      <c r="F219" s="214" t="s">
        <v>377</v>
      </c>
      <c r="G219" s="40"/>
      <c r="H219" s="40"/>
      <c r="I219" s="215"/>
      <c r="J219" s="40"/>
      <c r="K219" s="40"/>
      <c r="L219" s="44"/>
      <c r="M219" s="216"/>
      <c r="N219" s="217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127</v>
      </c>
      <c r="AU219" s="17" t="s">
        <v>135</v>
      </c>
    </row>
    <row r="220" s="14" customFormat="1">
      <c r="A220" s="14"/>
      <c r="B220" s="240"/>
      <c r="C220" s="241"/>
      <c r="D220" s="220" t="s">
        <v>129</v>
      </c>
      <c r="E220" s="242" t="s">
        <v>19</v>
      </c>
      <c r="F220" s="243" t="s">
        <v>188</v>
      </c>
      <c r="G220" s="241"/>
      <c r="H220" s="242" t="s">
        <v>19</v>
      </c>
      <c r="I220" s="244"/>
      <c r="J220" s="241"/>
      <c r="K220" s="241"/>
      <c r="L220" s="245"/>
      <c r="M220" s="246"/>
      <c r="N220" s="247"/>
      <c r="O220" s="247"/>
      <c r="P220" s="247"/>
      <c r="Q220" s="247"/>
      <c r="R220" s="247"/>
      <c r="S220" s="247"/>
      <c r="T220" s="24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9" t="s">
        <v>129</v>
      </c>
      <c r="AU220" s="249" t="s">
        <v>135</v>
      </c>
      <c r="AV220" s="14" t="s">
        <v>81</v>
      </c>
      <c r="AW220" s="14" t="s">
        <v>34</v>
      </c>
      <c r="AX220" s="14" t="s">
        <v>73</v>
      </c>
      <c r="AY220" s="249" t="s">
        <v>117</v>
      </c>
    </row>
    <row r="221" s="13" customFormat="1">
      <c r="A221" s="13"/>
      <c r="B221" s="218"/>
      <c r="C221" s="219"/>
      <c r="D221" s="220" t="s">
        <v>129</v>
      </c>
      <c r="E221" s="221" t="s">
        <v>19</v>
      </c>
      <c r="F221" s="222" t="s">
        <v>378</v>
      </c>
      <c r="G221" s="219"/>
      <c r="H221" s="223">
        <v>2.5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129</v>
      </c>
      <c r="AU221" s="229" t="s">
        <v>135</v>
      </c>
      <c r="AV221" s="13" t="s">
        <v>84</v>
      </c>
      <c r="AW221" s="13" t="s">
        <v>34</v>
      </c>
      <c r="AX221" s="13" t="s">
        <v>81</v>
      </c>
      <c r="AY221" s="229" t="s">
        <v>117</v>
      </c>
    </row>
    <row r="222" s="2" customFormat="1" ht="16.5" customHeight="1">
      <c r="A222" s="38"/>
      <c r="B222" s="39"/>
      <c r="C222" s="230" t="s">
        <v>379</v>
      </c>
      <c r="D222" s="230" t="s">
        <v>156</v>
      </c>
      <c r="E222" s="231" t="s">
        <v>380</v>
      </c>
      <c r="F222" s="232" t="s">
        <v>381</v>
      </c>
      <c r="G222" s="233" t="s">
        <v>226</v>
      </c>
      <c r="H222" s="234">
        <v>2.5</v>
      </c>
      <c r="I222" s="235"/>
      <c r="J222" s="236">
        <f>ROUND(I222*H222,2)</f>
        <v>0</v>
      </c>
      <c r="K222" s="232" t="s">
        <v>124</v>
      </c>
      <c r="L222" s="237"/>
      <c r="M222" s="238" t="s">
        <v>19</v>
      </c>
      <c r="N222" s="239" t="s">
        <v>44</v>
      </c>
      <c r="O222" s="84"/>
      <c r="P222" s="209">
        <f>O222*H222</f>
        <v>0</v>
      </c>
      <c r="Q222" s="209">
        <v>0.0061599999999999997</v>
      </c>
      <c r="R222" s="209">
        <f>Q222*H222</f>
        <v>0.015399999999999999</v>
      </c>
      <c r="S222" s="209">
        <v>0</v>
      </c>
      <c r="T222" s="21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1" t="s">
        <v>159</v>
      </c>
      <c r="AT222" s="211" t="s">
        <v>156</v>
      </c>
      <c r="AU222" s="211" t="s">
        <v>135</v>
      </c>
      <c r="AY222" s="17" t="s">
        <v>117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7" t="s">
        <v>81</v>
      </c>
      <c r="BK222" s="212">
        <f>ROUND(I222*H222,2)</f>
        <v>0</v>
      </c>
      <c r="BL222" s="17" t="s">
        <v>153</v>
      </c>
      <c r="BM222" s="211" t="s">
        <v>382</v>
      </c>
    </row>
    <row r="223" s="2" customFormat="1" ht="16.5" customHeight="1">
      <c r="A223" s="38"/>
      <c r="B223" s="39"/>
      <c r="C223" s="200" t="s">
        <v>383</v>
      </c>
      <c r="D223" s="200" t="s">
        <v>120</v>
      </c>
      <c r="E223" s="201" t="s">
        <v>384</v>
      </c>
      <c r="F223" s="202" t="s">
        <v>385</v>
      </c>
      <c r="G223" s="203" t="s">
        <v>226</v>
      </c>
      <c r="H223" s="204">
        <v>2.5</v>
      </c>
      <c r="I223" s="205"/>
      <c r="J223" s="206">
        <f>ROUND(I223*H223,2)</f>
        <v>0</v>
      </c>
      <c r="K223" s="202" t="s">
        <v>19</v>
      </c>
      <c r="L223" s="44"/>
      <c r="M223" s="207" t="s">
        <v>19</v>
      </c>
      <c r="N223" s="208" t="s">
        <v>44</v>
      </c>
      <c r="O223" s="84"/>
      <c r="P223" s="209">
        <f>O223*H223</f>
        <v>0</v>
      </c>
      <c r="Q223" s="209">
        <v>0.0050000000000000001</v>
      </c>
      <c r="R223" s="209">
        <f>Q223*H223</f>
        <v>0.012500000000000001</v>
      </c>
      <c r="S223" s="209">
        <v>0</v>
      </c>
      <c r="T223" s="21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1" t="s">
        <v>153</v>
      </c>
      <c r="AT223" s="211" t="s">
        <v>120</v>
      </c>
      <c r="AU223" s="211" t="s">
        <v>135</v>
      </c>
      <c r="AY223" s="17" t="s">
        <v>117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7" t="s">
        <v>81</v>
      </c>
      <c r="BK223" s="212">
        <f>ROUND(I223*H223,2)</f>
        <v>0</v>
      </c>
      <c r="BL223" s="17" t="s">
        <v>153</v>
      </c>
      <c r="BM223" s="211" t="s">
        <v>386</v>
      </c>
    </row>
    <row r="224" s="14" customFormat="1">
      <c r="A224" s="14"/>
      <c r="B224" s="240"/>
      <c r="C224" s="241"/>
      <c r="D224" s="220" t="s">
        <v>129</v>
      </c>
      <c r="E224" s="242" t="s">
        <v>19</v>
      </c>
      <c r="F224" s="243" t="s">
        <v>188</v>
      </c>
      <c r="G224" s="241"/>
      <c r="H224" s="242" t="s">
        <v>19</v>
      </c>
      <c r="I224" s="244"/>
      <c r="J224" s="241"/>
      <c r="K224" s="241"/>
      <c r="L224" s="245"/>
      <c r="M224" s="246"/>
      <c r="N224" s="247"/>
      <c r="O224" s="247"/>
      <c r="P224" s="247"/>
      <c r="Q224" s="247"/>
      <c r="R224" s="247"/>
      <c r="S224" s="247"/>
      <c r="T224" s="24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9" t="s">
        <v>129</v>
      </c>
      <c r="AU224" s="249" t="s">
        <v>135</v>
      </c>
      <c r="AV224" s="14" t="s">
        <v>81</v>
      </c>
      <c r="AW224" s="14" t="s">
        <v>34</v>
      </c>
      <c r="AX224" s="14" t="s">
        <v>73</v>
      </c>
      <c r="AY224" s="249" t="s">
        <v>117</v>
      </c>
    </row>
    <row r="225" s="13" customFormat="1">
      <c r="A225" s="13"/>
      <c r="B225" s="218"/>
      <c r="C225" s="219"/>
      <c r="D225" s="220" t="s">
        <v>129</v>
      </c>
      <c r="E225" s="221" t="s">
        <v>19</v>
      </c>
      <c r="F225" s="222" t="s">
        <v>378</v>
      </c>
      <c r="G225" s="219"/>
      <c r="H225" s="223">
        <v>2.5</v>
      </c>
      <c r="I225" s="224"/>
      <c r="J225" s="219"/>
      <c r="K225" s="219"/>
      <c r="L225" s="225"/>
      <c r="M225" s="226"/>
      <c r="N225" s="227"/>
      <c r="O225" s="227"/>
      <c r="P225" s="227"/>
      <c r="Q225" s="227"/>
      <c r="R225" s="227"/>
      <c r="S225" s="227"/>
      <c r="T225" s="22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9" t="s">
        <v>129</v>
      </c>
      <c r="AU225" s="229" t="s">
        <v>135</v>
      </c>
      <c r="AV225" s="13" t="s">
        <v>84</v>
      </c>
      <c r="AW225" s="13" t="s">
        <v>34</v>
      </c>
      <c r="AX225" s="13" t="s">
        <v>81</v>
      </c>
      <c r="AY225" s="229" t="s">
        <v>117</v>
      </c>
    </row>
    <row r="226" s="2" customFormat="1" ht="24.15" customHeight="1">
      <c r="A226" s="38"/>
      <c r="B226" s="39"/>
      <c r="C226" s="200" t="s">
        <v>387</v>
      </c>
      <c r="D226" s="200" t="s">
        <v>120</v>
      </c>
      <c r="E226" s="201" t="s">
        <v>388</v>
      </c>
      <c r="F226" s="202" t="s">
        <v>389</v>
      </c>
      <c r="G226" s="203" t="s">
        <v>192</v>
      </c>
      <c r="H226" s="204">
        <v>1</v>
      </c>
      <c r="I226" s="205"/>
      <c r="J226" s="206">
        <f>ROUND(I226*H226,2)</f>
        <v>0</v>
      </c>
      <c r="K226" s="202" t="s">
        <v>19</v>
      </c>
      <c r="L226" s="44"/>
      <c r="M226" s="207" t="s">
        <v>19</v>
      </c>
      <c r="N226" s="208" t="s">
        <v>44</v>
      </c>
      <c r="O226" s="84"/>
      <c r="P226" s="209">
        <f>O226*H226</f>
        <v>0</v>
      </c>
      <c r="Q226" s="209">
        <v>0.001</v>
      </c>
      <c r="R226" s="209">
        <f>Q226*H226</f>
        <v>0.001</v>
      </c>
      <c r="S226" s="209">
        <v>0</v>
      </c>
      <c r="T226" s="21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1" t="s">
        <v>153</v>
      </c>
      <c r="AT226" s="211" t="s">
        <v>120</v>
      </c>
      <c r="AU226" s="211" t="s">
        <v>135</v>
      </c>
      <c r="AY226" s="17" t="s">
        <v>117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7" t="s">
        <v>81</v>
      </c>
      <c r="BK226" s="212">
        <f>ROUND(I226*H226,2)</f>
        <v>0</v>
      </c>
      <c r="BL226" s="17" t="s">
        <v>153</v>
      </c>
      <c r="BM226" s="211" t="s">
        <v>390</v>
      </c>
    </row>
    <row r="227" s="14" customFormat="1">
      <c r="A227" s="14"/>
      <c r="B227" s="240"/>
      <c r="C227" s="241"/>
      <c r="D227" s="220" t="s">
        <v>129</v>
      </c>
      <c r="E227" s="242" t="s">
        <v>19</v>
      </c>
      <c r="F227" s="243" t="s">
        <v>188</v>
      </c>
      <c r="G227" s="241"/>
      <c r="H227" s="242" t="s">
        <v>19</v>
      </c>
      <c r="I227" s="244"/>
      <c r="J227" s="241"/>
      <c r="K227" s="241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129</v>
      </c>
      <c r="AU227" s="249" t="s">
        <v>135</v>
      </c>
      <c r="AV227" s="14" t="s">
        <v>81</v>
      </c>
      <c r="AW227" s="14" t="s">
        <v>34</v>
      </c>
      <c r="AX227" s="14" t="s">
        <v>73</v>
      </c>
      <c r="AY227" s="249" t="s">
        <v>117</v>
      </c>
    </row>
    <row r="228" s="13" customFormat="1">
      <c r="A228" s="13"/>
      <c r="B228" s="218"/>
      <c r="C228" s="219"/>
      <c r="D228" s="220" t="s">
        <v>129</v>
      </c>
      <c r="E228" s="221" t="s">
        <v>19</v>
      </c>
      <c r="F228" s="222" t="s">
        <v>81</v>
      </c>
      <c r="G228" s="219"/>
      <c r="H228" s="223">
        <v>1</v>
      </c>
      <c r="I228" s="224"/>
      <c r="J228" s="219"/>
      <c r="K228" s="219"/>
      <c r="L228" s="225"/>
      <c r="M228" s="226"/>
      <c r="N228" s="227"/>
      <c r="O228" s="227"/>
      <c r="P228" s="227"/>
      <c r="Q228" s="227"/>
      <c r="R228" s="227"/>
      <c r="S228" s="227"/>
      <c r="T228" s="22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9" t="s">
        <v>129</v>
      </c>
      <c r="AU228" s="229" t="s">
        <v>135</v>
      </c>
      <c r="AV228" s="13" t="s">
        <v>84</v>
      </c>
      <c r="AW228" s="13" t="s">
        <v>34</v>
      </c>
      <c r="AX228" s="13" t="s">
        <v>81</v>
      </c>
      <c r="AY228" s="229" t="s">
        <v>117</v>
      </c>
    </row>
    <row r="229" s="2" customFormat="1" ht="16.5" customHeight="1">
      <c r="A229" s="38"/>
      <c r="B229" s="39"/>
      <c r="C229" s="200" t="s">
        <v>391</v>
      </c>
      <c r="D229" s="200" t="s">
        <v>120</v>
      </c>
      <c r="E229" s="201" t="s">
        <v>392</v>
      </c>
      <c r="F229" s="202" t="s">
        <v>393</v>
      </c>
      <c r="G229" s="203" t="s">
        <v>192</v>
      </c>
      <c r="H229" s="204">
        <v>1</v>
      </c>
      <c r="I229" s="205"/>
      <c r="J229" s="206">
        <f>ROUND(I229*H229,2)</f>
        <v>0</v>
      </c>
      <c r="K229" s="202" t="s">
        <v>19</v>
      </c>
      <c r="L229" s="44"/>
      <c r="M229" s="207" t="s">
        <v>19</v>
      </c>
      <c r="N229" s="208" t="s">
        <v>44</v>
      </c>
      <c r="O229" s="84"/>
      <c r="P229" s="209">
        <f>O229*H229</f>
        <v>0</v>
      </c>
      <c r="Q229" s="209">
        <v>0.00050000000000000001</v>
      </c>
      <c r="R229" s="209">
        <f>Q229*H229</f>
        <v>0.00050000000000000001</v>
      </c>
      <c r="S229" s="209">
        <v>0</v>
      </c>
      <c r="T229" s="21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1" t="s">
        <v>153</v>
      </c>
      <c r="AT229" s="211" t="s">
        <v>120</v>
      </c>
      <c r="AU229" s="211" t="s">
        <v>135</v>
      </c>
      <c r="AY229" s="17" t="s">
        <v>117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7" t="s">
        <v>81</v>
      </c>
      <c r="BK229" s="212">
        <f>ROUND(I229*H229,2)</f>
        <v>0</v>
      </c>
      <c r="BL229" s="17" t="s">
        <v>153</v>
      </c>
      <c r="BM229" s="211" t="s">
        <v>394</v>
      </c>
    </row>
    <row r="230" s="14" customFormat="1">
      <c r="A230" s="14"/>
      <c r="B230" s="240"/>
      <c r="C230" s="241"/>
      <c r="D230" s="220" t="s">
        <v>129</v>
      </c>
      <c r="E230" s="242" t="s">
        <v>19</v>
      </c>
      <c r="F230" s="243" t="s">
        <v>188</v>
      </c>
      <c r="G230" s="241"/>
      <c r="H230" s="242" t="s">
        <v>19</v>
      </c>
      <c r="I230" s="244"/>
      <c r="J230" s="241"/>
      <c r="K230" s="241"/>
      <c r="L230" s="245"/>
      <c r="M230" s="246"/>
      <c r="N230" s="247"/>
      <c r="O230" s="247"/>
      <c r="P230" s="247"/>
      <c r="Q230" s="247"/>
      <c r="R230" s="247"/>
      <c r="S230" s="247"/>
      <c r="T230" s="24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9" t="s">
        <v>129</v>
      </c>
      <c r="AU230" s="249" t="s">
        <v>135</v>
      </c>
      <c r="AV230" s="14" t="s">
        <v>81</v>
      </c>
      <c r="AW230" s="14" t="s">
        <v>34</v>
      </c>
      <c r="AX230" s="14" t="s">
        <v>73</v>
      </c>
      <c r="AY230" s="249" t="s">
        <v>117</v>
      </c>
    </row>
    <row r="231" s="13" customFormat="1">
      <c r="A231" s="13"/>
      <c r="B231" s="218"/>
      <c r="C231" s="219"/>
      <c r="D231" s="220" t="s">
        <v>129</v>
      </c>
      <c r="E231" s="221" t="s">
        <v>19</v>
      </c>
      <c r="F231" s="222" t="s">
        <v>81</v>
      </c>
      <c r="G231" s="219"/>
      <c r="H231" s="223">
        <v>1</v>
      </c>
      <c r="I231" s="224"/>
      <c r="J231" s="219"/>
      <c r="K231" s="219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129</v>
      </c>
      <c r="AU231" s="229" t="s">
        <v>135</v>
      </c>
      <c r="AV231" s="13" t="s">
        <v>84</v>
      </c>
      <c r="AW231" s="13" t="s">
        <v>34</v>
      </c>
      <c r="AX231" s="13" t="s">
        <v>81</v>
      </c>
      <c r="AY231" s="229" t="s">
        <v>117</v>
      </c>
    </row>
    <row r="232" s="2" customFormat="1" ht="24.15" customHeight="1">
      <c r="A232" s="38"/>
      <c r="B232" s="39"/>
      <c r="C232" s="200" t="s">
        <v>395</v>
      </c>
      <c r="D232" s="200" t="s">
        <v>120</v>
      </c>
      <c r="E232" s="201" t="s">
        <v>396</v>
      </c>
      <c r="F232" s="202" t="s">
        <v>397</v>
      </c>
      <c r="G232" s="203" t="s">
        <v>192</v>
      </c>
      <c r="H232" s="204">
        <v>2</v>
      </c>
      <c r="I232" s="205"/>
      <c r="J232" s="206">
        <f>ROUND(I232*H232,2)</f>
        <v>0</v>
      </c>
      <c r="K232" s="202" t="s">
        <v>124</v>
      </c>
      <c r="L232" s="44"/>
      <c r="M232" s="207" t="s">
        <v>19</v>
      </c>
      <c r="N232" s="208" t="s">
        <v>44</v>
      </c>
      <c r="O232" s="84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1" t="s">
        <v>153</v>
      </c>
      <c r="AT232" s="211" t="s">
        <v>120</v>
      </c>
      <c r="AU232" s="211" t="s">
        <v>135</v>
      </c>
      <c r="AY232" s="17" t="s">
        <v>117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7" t="s">
        <v>81</v>
      </c>
      <c r="BK232" s="212">
        <f>ROUND(I232*H232,2)</f>
        <v>0</v>
      </c>
      <c r="BL232" s="17" t="s">
        <v>153</v>
      </c>
      <c r="BM232" s="211" t="s">
        <v>398</v>
      </c>
    </row>
    <row r="233" s="2" customFormat="1">
      <c r="A233" s="38"/>
      <c r="B233" s="39"/>
      <c r="C233" s="40"/>
      <c r="D233" s="213" t="s">
        <v>127</v>
      </c>
      <c r="E233" s="40"/>
      <c r="F233" s="214" t="s">
        <v>399</v>
      </c>
      <c r="G233" s="40"/>
      <c r="H233" s="40"/>
      <c r="I233" s="215"/>
      <c r="J233" s="40"/>
      <c r="K233" s="40"/>
      <c r="L233" s="44"/>
      <c r="M233" s="216"/>
      <c r="N233" s="217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127</v>
      </c>
      <c r="AU233" s="17" t="s">
        <v>135</v>
      </c>
    </row>
    <row r="234" s="14" customFormat="1">
      <c r="A234" s="14"/>
      <c r="B234" s="240"/>
      <c r="C234" s="241"/>
      <c r="D234" s="220" t="s">
        <v>129</v>
      </c>
      <c r="E234" s="242" t="s">
        <v>19</v>
      </c>
      <c r="F234" s="243" t="s">
        <v>188</v>
      </c>
      <c r="G234" s="241"/>
      <c r="H234" s="242" t="s">
        <v>19</v>
      </c>
      <c r="I234" s="244"/>
      <c r="J234" s="241"/>
      <c r="K234" s="241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129</v>
      </c>
      <c r="AU234" s="249" t="s">
        <v>135</v>
      </c>
      <c r="AV234" s="14" t="s">
        <v>81</v>
      </c>
      <c r="AW234" s="14" t="s">
        <v>34</v>
      </c>
      <c r="AX234" s="14" t="s">
        <v>73</v>
      </c>
      <c r="AY234" s="249" t="s">
        <v>117</v>
      </c>
    </row>
    <row r="235" s="13" customFormat="1">
      <c r="A235" s="13"/>
      <c r="B235" s="218"/>
      <c r="C235" s="219"/>
      <c r="D235" s="220" t="s">
        <v>129</v>
      </c>
      <c r="E235" s="221" t="s">
        <v>19</v>
      </c>
      <c r="F235" s="222" t="s">
        <v>84</v>
      </c>
      <c r="G235" s="219"/>
      <c r="H235" s="223">
        <v>2</v>
      </c>
      <c r="I235" s="224"/>
      <c r="J235" s="219"/>
      <c r="K235" s="219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129</v>
      </c>
      <c r="AU235" s="229" t="s">
        <v>135</v>
      </c>
      <c r="AV235" s="13" t="s">
        <v>84</v>
      </c>
      <c r="AW235" s="13" t="s">
        <v>34</v>
      </c>
      <c r="AX235" s="13" t="s">
        <v>81</v>
      </c>
      <c r="AY235" s="229" t="s">
        <v>117</v>
      </c>
    </row>
    <row r="236" s="2" customFormat="1" ht="16.5" customHeight="1">
      <c r="A236" s="38"/>
      <c r="B236" s="39"/>
      <c r="C236" s="230" t="s">
        <v>400</v>
      </c>
      <c r="D236" s="230" t="s">
        <v>156</v>
      </c>
      <c r="E236" s="231" t="s">
        <v>401</v>
      </c>
      <c r="F236" s="232" t="s">
        <v>402</v>
      </c>
      <c r="G236" s="233" t="s">
        <v>192</v>
      </c>
      <c r="H236" s="234">
        <v>2</v>
      </c>
      <c r="I236" s="235"/>
      <c r="J236" s="236">
        <f>ROUND(I236*H236,2)</f>
        <v>0</v>
      </c>
      <c r="K236" s="232" t="s">
        <v>124</v>
      </c>
      <c r="L236" s="237"/>
      <c r="M236" s="238" t="s">
        <v>19</v>
      </c>
      <c r="N236" s="239" t="s">
        <v>44</v>
      </c>
      <c r="O236" s="84"/>
      <c r="P236" s="209">
        <f>O236*H236</f>
        <v>0</v>
      </c>
      <c r="Q236" s="209">
        <v>0.0067200000000000003</v>
      </c>
      <c r="R236" s="209">
        <f>Q236*H236</f>
        <v>0.013440000000000001</v>
      </c>
      <c r="S236" s="209">
        <v>0</v>
      </c>
      <c r="T236" s="21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1" t="s">
        <v>159</v>
      </c>
      <c r="AT236" s="211" t="s">
        <v>156</v>
      </c>
      <c r="AU236" s="211" t="s">
        <v>135</v>
      </c>
      <c r="AY236" s="17" t="s">
        <v>117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7" t="s">
        <v>81</v>
      </c>
      <c r="BK236" s="212">
        <f>ROUND(I236*H236,2)</f>
        <v>0</v>
      </c>
      <c r="BL236" s="17" t="s">
        <v>153</v>
      </c>
      <c r="BM236" s="211" t="s">
        <v>403</v>
      </c>
    </row>
    <row r="237" s="2" customFormat="1" ht="24.15" customHeight="1">
      <c r="A237" s="38"/>
      <c r="B237" s="39"/>
      <c r="C237" s="200" t="s">
        <v>404</v>
      </c>
      <c r="D237" s="200" t="s">
        <v>120</v>
      </c>
      <c r="E237" s="201" t="s">
        <v>396</v>
      </c>
      <c r="F237" s="202" t="s">
        <v>397</v>
      </c>
      <c r="G237" s="203" t="s">
        <v>192</v>
      </c>
      <c r="H237" s="204">
        <v>4</v>
      </c>
      <c r="I237" s="205"/>
      <c r="J237" s="206">
        <f>ROUND(I237*H237,2)</f>
        <v>0</v>
      </c>
      <c r="K237" s="202" t="s">
        <v>124</v>
      </c>
      <c r="L237" s="44"/>
      <c r="M237" s="207" t="s">
        <v>19</v>
      </c>
      <c r="N237" s="208" t="s">
        <v>44</v>
      </c>
      <c r="O237" s="84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1" t="s">
        <v>153</v>
      </c>
      <c r="AT237" s="211" t="s">
        <v>120</v>
      </c>
      <c r="AU237" s="211" t="s">
        <v>135</v>
      </c>
      <c r="AY237" s="17" t="s">
        <v>117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7" t="s">
        <v>81</v>
      </c>
      <c r="BK237" s="212">
        <f>ROUND(I237*H237,2)</f>
        <v>0</v>
      </c>
      <c r="BL237" s="17" t="s">
        <v>153</v>
      </c>
      <c r="BM237" s="211" t="s">
        <v>405</v>
      </c>
    </row>
    <row r="238" s="2" customFormat="1">
      <c r="A238" s="38"/>
      <c r="B238" s="39"/>
      <c r="C238" s="40"/>
      <c r="D238" s="213" t="s">
        <v>127</v>
      </c>
      <c r="E238" s="40"/>
      <c r="F238" s="214" t="s">
        <v>399</v>
      </c>
      <c r="G238" s="40"/>
      <c r="H238" s="40"/>
      <c r="I238" s="215"/>
      <c r="J238" s="40"/>
      <c r="K238" s="40"/>
      <c r="L238" s="44"/>
      <c r="M238" s="216"/>
      <c r="N238" s="217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127</v>
      </c>
      <c r="AU238" s="17" t="s">
        <v>135</v>
      </c>
    </row>
    <row r="239" s="14" customFormat="1">
      <c r="A239" s="14"/>
      <c r="B239" s="240"/>
      <c r="C239" s="241"/>
      <c r="D239" s="220" t="s">
        <v>129</v>
      </c>
      <c r="E239" s="242" t="s">
        <v>19</v>
      </c>
      <c r="F239" s="243" t="s">
        <v>188</v>
      </c>
      <c r="G239" s="241"/>
      <c r="H239" s="242" t="s">
        <v>19</v>
      </c>
      <c r="I239" s="244"/>
      <c r="J239" s="241"/>
      <c r="K239" s="241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129</v>
      </c>
      <c r="AU239" s="249" t="s">
        <v>135</v>
      </c>
      <c r="AV239" s="14" t="s">
        <v>81</v>
      </c>
      <c r="AW239" s="14" t="s">
        <v>34</v>
      </c>
      <c r="AX239" s="14" t="s">
        <v>73</v>
      </c>
      <c r="AY239" s="249" t="s">
        <v>117</v>
      </c>
    </row>
    <row r="240" s="13" customFormat="1">
      <c r="A240" s="13"/>
      <c r="B240" s="218"/>
      <c r="C240" s="219"/>
      <c r="D240" s="220" t="s">
        <v>129</v>
      </c>
      <c r="E240" s="221" t="s">
        <v>19</v>
      </c>
      <c r="F240" s="222" t="s">
        <v>125</v>
      </c>
      <c r="G240" s="219"/>
      <c r="H240" s="223">
        <v>4</v>
      </c>
      <c r="I240" s="224"/>
      <c r="J240" s="219"/>
      <c r="K240" s="219"/>
      <c r="L240" s="225"/>
      <c r="M240" s="226"/>
      <c r="N240" s="227"/>
      <c r="O240" s="227"/>
      <c r="P240" s="227"/>
      <c r="Q240" s="227"/>
      <c r="R240" s="227"/>
      <c r="S240" s="227"/>
      <c r="T240" s="22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9" t="s">
        <v>129</v>
      </c>
      <c r="AU240" s="229" t="s">
        <v>135</v>
      </c>
      <c r="AV240" s="13" t="s">
        <v>84</v>
      </c>
      <c r="AW240" s="13" t="s">
        <v>34</v>
      </c>
      <c r="AX240" s="13" t="s">
        <v>81</v>
      </c>
      <c r="AY240" s="229" t="s">
        <v>117</v>
      </c>
    </row>
    <row r="241" s="2" customFormat="1" ht="16.5" customHeight="1">
      <c r="A241" s="38"/>
      <c r="B241" s="39"/>
      <c r="C241" s="230" t="s">
        <v>406</v>
      </c>
      <c r="D241" s="230" t="s">
        <v>156</v>
      </c>
      <c r="E241" s="231" t="s">
        <v>407</v>
      </c>
      <c r="F241" s="232" t="s">
        <v>408</v>
      </c>
      <c r="G241" s="233" t="s">
        <v>226</v>
      </c>
      <c r="H241" s="234">
        <v>4</v>
      </c>
      <c r="I241" s="235"/>
      <c r="J241" s="236">
        <f>ROUND(I241*H241,2)</f>
        <v>0</v>
      </c>
      <c r="K241" s="232" t="s">
        <v>124</v>
      </c>
      <c r="L241" s="237"/>
      <c r="M241" s="238" t="s">
        <v>19</v>
      </c>
      <c r="N241" s="239" t="s">
        <v>44</v>
      </c>
      <c r="O241" s="84"/>
      <c r="P241" s="209">
        <f>O241*H241</f>
        <v>0</v>
      </c>
      <c r="Q241" s="209">
        <v>0.0022000000000000001</v>
      </c>
      <c r="R241" s="209">
        <f>Q241*H241</f>
        <v>0.0088000000000000005</v>
      </c>
      <c r="S241" s="209">
        <v>0</v>
      </c>
      <c r="T241" s="21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1" t="s">
        <v>159</v>
      </c>
      <c r="AT241" s="211" t="s">
        <v>156</v>
      </c>
      <c r="AU241" s="211" t="s">
        <v>135</v>
      </c>
      <c r="AY241" s="17" t="s">
        <v>117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7" t="s">
        <v>81</v>
      </c>
      <c r="BK241" s="212">
        <f>ROUND(I241*H241,2)</f>
        <v>0</v>
      </c>
      <c r="BL241" s="17" t="s">
        <v>153</v>
      </c>
      <c r="BM241" s="211" t="s">
        <v>409</v>
      </c>
    </row>
    <row r="242" s="2" customFormat="1" ht="24.15" customHeight="1">
      <c r="A242" s="38"/>
      <c r="B242" s="39"/>
      <c r="C242" s="200" t="s">
        <v>410</v>
      </c>
      <c r="D242" s="200" t="s">
        <v>120</v>
      </c>
      <c r="E242" s="201" t="s">
        <v>411</v>
      </c>
      <c r="F242" s="202" t="s">
        <v>412</v>
      </c>
      <c r="G242" s="203" t="s">
        <v>192</v>
      </c>
      <c r="H242" s="204">
        <v>2</v>
      </c>
      <c r="I242" s="205"/>
      <c r="J242" s="206">
        <f>ROUND(I242*H242,2)</f>
        <v>0</v>
      </c>
      <c r="K242" s="202" t="s">
        <v>124</v>
      </c>
      <c r="L242" s="44"/>
      <c r="M242" s="207" t="s">
        <v>19</v>
      </c>
      <c r="N242" s="208" t="s">
        <v>44</v>
      </c>
      <c r="O242" s="84"/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1" t="s">
        <v>153</v>
      </c>
      <c r="AT242" s="211" t="s">
        <v>120</v>
      </c>
      <c r="AU242" s="211" t="s">
        <v>135</v>
      </c>
      <c r="AY242" s="17" t="s">
        <v>117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7" t="s">
        <v>81</v>
      </c>
      <c r="BK242" s="212">
        <f>ROUND(I242*H242,2)</f>
        <v>0</v>
      </c>
      <c r="BL242" s="17" t="s">
        <v>153</v>
      </c>
      <c r="BM242" s="211" t="s">
        <v>413</v>
      </c>
    </row>
    <row r="243" s="2" customFormat="1">
      <c r="A243" s="38"/>
      <c r="B243" s="39"/>
      <c r="C243" s="40"/>
      <c r="D243" s="213" t="s">
        <v>127</v>
      </c>
      <c r="E243" s="40"/>
      <c r="F243" s="214" t="s">
        <v>414</v>
      </c>
      <c r="G243" s="40"/>
      <c r="H243" s="40"/>
      <c r="I243" s="215"/>
      <c r="J243" s="40"/>
      <c r="K243" s="40"/>
      <c r="L243" s="44"/>
      <c r="M243" s="216"/>
      <c r="N243" s="217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127</v>
      </c>
      <c r="AU243" s="17" t="s">
        <v>135</v>
      </c>
    </row>
    <row r="244" s="14" customFormat="1">
      <c r="A244" s="14"/>
      <c r="B244" s="240"/>
      <c r="C244" s="241"/>
      <c r="D244" s="220" t="s">
        <v>129</v>
      </c>
      <c r="E244" s="242" t="s">
        <v>19</v>
      </c>
      <c r="F244" s="243" t="s">
        <v>188</v>
      </c>
      <c r="G244" s="241"/>
      <c r="H244" s="242" t="s">
        <v>19</v>
      </c>
      <c r="I244" s="244"/>
      <c r="J244" s="241"/>
      <c r="K244" s="241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129</v>
      </c>
      <c r="AU244" s="249" t="s">
        <v>135</v>
      </c>
      <c r="AV244" s="14" t="s">
        <v>81</v>
      </c>
      <c r="AW244" s="14" t="s">
        <v>34</v>
      </c>
      <c r="AX244" s="14" t="s">
        <v>73</v>
      </c>
      <c r="AY244" s="249" t="s">
        <v>117</v>
      </c>
    </row>
    <row r="245" s="13" customFormat="1">
      <c r="A245" s="13"/>
      <c r="B245" s="218"/>
      <c r="C245" s="219"/>
      <c r="D245" s="220" t="s">
        <v>129</v>
      </c>
      <c r="E245" s="221" t="s">
        <v>19</v>
      </c>
      <c r="F245" s="222" t="s">
        <v>84</v>
      </c>
      <c r="G245" s="219"/>
      <c r="H245" s="223">
        <v>2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129</v>
      </c>
      <c r="AU245" s="229" t="s">
        <v>135</v>
      </c>
      <c r="AV245" s="13" t="s">
        <v>84</v>
      </c>
      <c r="AW245" s="13" t="s">
        <v>34</v>
      </c>
      <c r="AX245" s="13" t="s">
        <v>81</v>
      </c>
      <c r="AY245" s="229" t="s">
        <v>117</v>
      </c>
    </row>
    <row r="246" s="2" customFormat="1" ht="16.5" customHeight="1">
      <c r="A246" s="38"/>
      <c r="B246" s="39"/>
      <c r="C246" s="230" t="s">
        <v>415</v>
      </c>
      <c r="D246" s="230" t="s">
        <v>156</v>
      </c>
      <c r="E246" s="231" t="s">
        <v>416</v>
      </c>
      <c r="F246" s="232" t="s">
        <v>417</v>
      </c>
      <c r="G246" s="233" t="s">
        <v>226</v>
      </c>
      <c r="H246" s="234">
        <v>2</v>
      </c>
      <c r="I246" s="235"/>
      <c r="J246" s="236">
        <f>ROUND(I246*H246,2)</f>
        <v>0</v>
      </c>
      <c r="K246" s="232" t="s">
        <v>124</v>
      </c>
      <c r="L246" s="237"/>
      <c r="M246" s="238" t="s">
        <v>19</v>
      </c>
      <c r="N246" s="239" t="s">
        <v>44</v>
      </c>
      <c r="O246" s="84"/>
      <c r="P246" s="209">
        <f>O246*H246</f>
        <v>0</v>
      </c>
      <c r="Q246" s="209">
        <v>0.0044999999999999997</v>
      </c>
      <c r="R246" s="209">
        <f>Q246*H246</f>
        <v>0.0089999999999999993</v>
      </c>
      <c r="S246" s="209">
        <v>0</v>
      </c>
      <c r="T246" s="21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1" t="s">
        <v>159</v>
      </c>
      <c r="AT246" s="211" t="s">
        <v>156</v>
      </c>
      <c r="AU246" s="211" t="s">
        <v>135</v>
      </c>
      <c r="AY246" s="17" t="s">
        <v>117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7" t="s">
        <v>81</v>
      </c>
      <c r="BK246" s="212">
        <f>ROUND(I246*H246,2)</f>
        <v>0</v>
      </c>
      <c r="BL246" s="17" t="s">
        <v>153</v>
      </c>
      <c r="BM246" s="211" t="s">
        <v>418</v>
      </c>
    </row>
    <row r="247" s="2" customFormat="1" ht="24.15" customHeight="1">
      <c r="A247" s="38"/>
      <c r="B247" s="39"/>
      <c r="C247" s="200" t="s">
        <v>419</v>
      </c>
      <c r="D247" s="200" t="s">
        <v>120</v>
      </c>
      <c r="E247" s="201" t="s">
        <v>420</v>
      </c>
      <c r="F247" s="202" t="s">
        <v>421</v>
      </c>
      <c r="G247" s="203" t="s">
        <v>226</v>
      </c>
      <c r="H247" s="204">
        <v>9.8000000000000007</v>
      </c>
      <c r="I247" s="205"/>
      <c r="J247" s="206">
        <f>ROUND(I247*H247,2)</f>
        <v>0</v>
      </c>
      <c r="K247" s="202" t="s">
        <v>124</v>
      </c>
      <c r="L247" s="44"/>
      <c r="M247" s="207" t="s">
        <v>19</v>
      </c>
      <c r="N247" s="208" t="s">
        <v>44</v>
      </c>
      <c r="O247" s="84"/>
      <c r="P247" s="209">
        <f>O247*H247</f>
        <v>0</v>
      </c>
      <c r="Q247" s="209">
        <v>0.00167</v>
      </c>
      <c r="R247" s="209">
        <f>Q247*H247</f>
        <v>0.016366000000000002</v>
      </c>
      <c r="S247" s="209">
        <v>0</v>
      </c>
      <c r="T247" s="21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1" t="s">
        <v>153</v>
      </c>
      <c r="AT247" s="211" t="s">
        <v>120</v>
      </c>
      <c r="AU247" s="211" t="s">
        <v>135</v>
      </c>
      <c r="AY247" s="17" t="s">
        <v>117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7" t="s">
        <v>81</v>
      </c>
      <c r="BK247" s="212">
        <f>ROUND(I247*H247,2)</f>
        <v>0</v>
      </c>
      <c r="BL247" s="17" t="s">
        <v>153</v>
      </c>
      <c r="BM247" s="211" t="s">
        <v>422</v>
      </c>
    </row>
    <row r="248" s="2" customFormat="1">
      <c r="A248" s="38"/>
      <c r="B248" s="39"/>
      <c r="C248" s="40"/>
      <c r="D248" s="213" t="s">
        <v>127</v>
      </c>
      <c r="E248" s="40"/>
      <c r="F248" s="214" t="s">
        <v>423</v>
      </c>
      <c r="G248" s="40"/>
      <c r="H248" s="40"/>
      <c r="I248" s="215"/>
      <c r="J248" s="40"/>
      <c r="K248" s="40"/>
      <c r="L248" s="44"/>
      <c r="M248" s="216"/>
      <c r="N248" s="217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127</v>
      </c>
      <c r="AU248" s="17" t="s">
        <v>135</v>
      </c>
    </row>
    <row r="249" s="14" customFormat="1">
      <c r="A249" s="14"/>
      <c r="B249" s="240"/>
      <c r="C249" s="241"/>
      <c r="D249" s="220" t="s">
        <v>129</v>
      </c>
      <c r="E249" s="242" t="s">
        <v>19</v>
      </c>
      <c r="F249" s="243" t="s">
        <v>188</v>
      </c>
      <c r="G249" s="241"/>
      <c r="H249" s="242" t="s">
        <v>19</v>
      </c>
      <c r="I249" s="244"/>
      <c r="J249" s="241"/>
      <c r="K249" s="241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129</v>
      </c>
      <c r="AU249" s="249" t="s">
        <v>135</v>
      </c>
      <c r="AV249" s="14" t="s">
        <v>81</v>
      </c>
      <c r="AW249" s="14" t="s">
        <v>34</v>
      </c>
      <c r="AX249" s="14" t="s">
        <v>73</v>
      </c>
      <c r="AY249" s="249" t="s">
        <v>117</v>
      </c>
    </row>
    <row r="250" s="13" customFormat="1">
      <c r="A250" s="13"/>
      <c r="B250" s="218"/>
      <c r="C250" s="219"/>
      <c r="D250" s="220" t="s">
        <v>129</v>
      </c>
      <c r="E250" s="221" t="s">
        <v>19</v>
      </c>
      <c r="F250" s="222" t="s">
        <v>424</v>
      </c>
      <c r="G250" s="219"/>
      <c r="H250" s="223">
        <v>9.8000000000000007</v>
      </c>
      <c r="I250" s="224"/>
      <c r="J250" s="219"/>
      <c r="K250" s="219"/>
      <c r="L250" s="225"/>
      <c r="M250" s="226"/>
      <c r="N250" s="227"/>
      <c r="O250" s="227"/>
      <c r="P250" s="227"/>
      <c r="Q250" s="227"/>
      <c r="R250" s="227"/>
      <c r="S250" s="227"/>
      <c r="T250" s="22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9" t="s">
        <v>129</v>
      </c>
      <c r="AU250" s="229" t="s">
        <v>135</v>
      </c>
      <c r="AV250" s="13" t="s">
        <v>84</v>
      </c>
      <c r="AW250" s="13" t="s">
        <v>34</v>
      </c>
      <c r="AX250" s="13" t="s">
        <v>81</v>
      </c>
      <c r="AY250" s="229" t="s">
        <v>117</v>
      </c>
    </row>
    <row r="251" s="2" customFormat="1" ht="24.15" customHeight="1">
      <c r="A251" s="38"/>
      <c r="B251" s="39"/>
      <c r="C251" s="200" t="s">
        <v>425</v>
      </c>
      <c r="D251" s="200" t="s">
        <v>120</v>
      </c>
      <c r="E251" s="201" t="s">
        <v>426</v>
      </c>
      <c r="F251" s="202" t="s">
        <v>427</v>
      </c>
      <c r="G251" s="203" t="s">
        <v>226</v>
      </c>
      <c r="H251" s="204">
        <v>28</v>
      </c>
      <c r="I251" s="205"/>
      <c r="J251" s="206">
        <f>ROUND(I251*H251,2)</f>
        <v>0</v>
      </c>
      <c r="K251" s="202" t="s">
        <v>124</v>
      </c>
      <c r="L251" s="44"/>
      <c r="M251" s="207" t="s">
        <v>19</v>
      </c>
      <c r="N251" s="208" t="s">
        <v>44</v>
      </c>
      <c r="O251" s="84"/>
      <c r="P251" s="209">
        <f>O251*H251</f>
        <v>0</v>
      </c>
      <c r="Q251" s="209">
        <v>0.0034399999999999999</v>
      </c>
      <c r="R251" s="209">
        <f>Q251*H251</f>
        <v>0.096320000000000003</v>
      </c>
      <c r="S251" s="209">
        <v>0</v>
      </c>
      <c r="T251" s="21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1" t="s">
        <v>153</v>
      </c>
      <c r="AT251" s="211" t="s">
        <v>120</v>
      </c>
      <c r="AU251" s="211" t="s">
        <v>135</v>
      </c>
      <c r="AY251" s="17" t="s">
        <v>117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7" t="s">
        <v>81</v>
      </c>
      <c r="BK251" s="212">
        <f>ROUND(I251*H251,2)</f>
        <v>0</v>
      </c>
      <c r="BL251" s="17" t="s">
        <v>153</v>
      </c>
      <c r="BM251" s="211" t="s">
        <v>428</v>
      </c>
    </row>
    <row r="252" s="2" customFormat="1">
      <c r="A252" s="38"/>
      <c r="B252" s="39"/>
      <c r="C252" s="40"/>
      <c r="D252" s="213" t="s">
        <v>127</v>
      </c>
      <c r="E252" s="40"/>
      <c r="F252" s="214" t="s">
        <v>429</v>
      </c>
      <c r="G252" s="40"/>
      <c r="H252" s="40"/>
      <c r="I252" s="215"/>
      <c r="J252" s="40"/>
      <c r="K252" s="40"/>
      <c r="L252" s="44"/>
      <c r="M252" s="216"/>
      <c r="N252" s="217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127</v>
      </c>
      <c r="AU252" s="17" t="s">
        <v>135</v>
      </c>
    </row>
    <row r="253" s="14" customFormat="1">
      <c r="A253" s="14"/>
      <c r="B253" s="240"/>
      <c r="C253" s="241"/>
      <c r="D253" s="220" t="s">
        <v>129</v>
      </c>
      <c r="E253" s="242" t="s">
        <v>19</v>
      </c>
      <c r="F253" s="243" t="s">
        <v>188</v>
      </c>
      <c r="G253" s="241"/>
      <c r="H253" s="242" t="s">
        <v>19</v>
      </c>
      <c r="I253" s="244"/>
      <c r="J253" s="241"/>
      <c r="K253" s="241"/>
      <c r="L253" s="245"/>
      <c r="M253" s="246"/>
      <c r="N253" s="247"/>
      <c r="O253" s="247"/>
      <c r="P253" s="247"/>
      <c r="Q253" s="247"/>
      <c r="R253" s="247"/>
      <c r="S253" s="247"/>
      <c r="T253" s="24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9" t="s">
        <v>129</v>
      </c>
      <c r="AU253" s="249" t="s">
        <v>135</v>
      </c>
      <c r="AV253" s="14" t="s">
        <v>81</v>
      </c>
      <c r="AW253" s="14" t="s">
        <v>34</v>
      </c>
      <c r="AX253" s="14" t="s">
        <v>73</v>
      </c>
      <c r="AY253" s="249" t="s">
        <v>117</v>
      </c>
    </row>
    <row r="254" s="13" customFormat="1">
      <c r="A254" s="13"/>
      <c r="B254" s="218"/>
      <c r="C254" s="219"/>
      <c r="D254" s="220" t="s">
        <v>129</v>
      </c>
      <c r="E254" s="221" t="s">
        <v>19</v>
      </c>
      <c r="F254" s="222" t="s">
        <v>430</v>
      </c>
      <c r="G254" s="219"/>
      <c r="H254" s="223">
        <v>28</v>
      </c>
      <c r="I254" s="224"/>
      <c r="J254" s="219"/>
      <c r="K254" s="219"/>
      <c r="L254" s="225"/>
      <c r="M254" s="226"/>
      <c r="N254" s="227"/>
      <c r="O254" s="227"/>
      <c r="P254" s="227"/>
      <c r="Q254" s="227"/>
      <c r="R254" s="227"/>
      <c r="S254" s="227"/>
      <c r="T254" s="22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9" t="s">
        <v>129</v>
      </c>
      <c r="AU254" s="229" t="s">
        <v>135</v>
      </c>
      <c r="AV254" s="13" t="s">
        <v>84</v>
      </c>
      <c r="AW254" s="13" t="s">
        <v>34</v>
      </c>
      <c r="AX254" s="13" t="s">
        <v>81</v>
      </c>
      <c r="AY254" s="229" t="s">
        <v>117</v>
      </c>
    </row>
    <row r="255" s="2" customFormat="1" ht="16.5" customHeight="1">
      <c r="A255" s="38"/>
      <c r="B255" s="39"/>
      <c r="C255" s="200" t="s">
        <v>431</v>
      </c>
      <c r="D255" s="200" t="s">
        <v>120</v>
      </c>
      <c r="E255" s="201" t="s">
        <v>432</v>
      </c>
      <c r="F255" s="202" t="s">
        <v>433</v>
      </c>
      <c r="G255" s="203" t="s">
        <v>133</v>
      </c>
      <c r="H255" s="204">
        <v>1</v>
      </c>
      <c r="I255" s="205"/>
      <c r="J255" s="206">
        <f>ROUND(I255*H255,2)</f>
        <v>0</v>
      </c>
      <c r="K255" s="202" t="s">
        <v>19</v>
      </c>
      <c r="L255" s="44"/>
      <c r="M255" s="207" t="s">
        <v>19</v>
      </c>
      <c r="N255" s="208" t="s">
        <v>44</v>
      </c>
      <c r="O255" s="84"/>
      <c r="P255" s="209">
        <f>O255*H255</f>
        <v>0</v>
      </c>
      <c r="Q255" s="209">
        <v>0</v>
      </c>
      <c r="R255" s="209">
        <f>Q255*H255</f>
        <v>0</v>
      </c>
      <c r="S255" s="209">
        <v>0</v>
      </c>
      <c r="T255" s="21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1" t="s">
        <v>153</v>
      </c>
      <c r="AT255" s="211" t="s">
        <v>120</v>
      </c>
      <c r="AU255" s="211" t="s">
        <v>135</v>
      </c>
      <c r="AY255" s="17" t="s">
        <v>117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17" t="s">
        <v>81</v>
      </c>
      <c r="BK255" s="212">
        <f>ROUND(I255*H255,2)</f>
        <v>0</v>
      </c>
      <c r="BL255" s="17" t="s">
        <v>153</v>
      </c>
      <c r="BM255" s="211" t="s">
        <v>434</v>
      </c>
    </row>
    <row r="256" s="2" customFormat="1" ht="16.5" customHeight="1">
      <c r="A256" s="38"/>
      <c r="B256" s="39"/>
      <c r="C256" s="200" t="s">
        <v>435</v>
      </c>
      <c r="D256" s="200" t="s">
        <v>120</v>
      </c>
      <c r="E256" s="201" t="s">
        <v>436</v>
      </c>
      <c r="F256" s="202" t="s">
        <v>437</v>
      </c>
      <c r="G256" s="203" t="s">
        <v>133</v>
      </c>
      <c r="H256" s="204">
        <v>1</v>
      </c>
      <c r="I256" s="205"/>
      <c r="J256" s="206">
        <f>ROUND(I256*H256,2)</f>
        <v>0</v>
      </c>
      <c r="K256" s="202" t="s">
        <v>19</v>
      </c>
      <c r="L256" s="44"/>
      <c r="M256" s="207" t="s">
        <v>19</v>
      </c>
      <c r="N256" s="208" t="s">
        <v>44</v>
      </c>
      <c r="O256" s="84"/>
      <c r="P256" s="209">
        <f>O256*H256</f>
        <v>0</v>
      </c>
      <c r="Q256" s="209">
        <v>0</v>
      </c>
      <c r="R256" s="209">
        <f>Q256*H256</f>
        <v>0</v>
      </c>
      <c r="S256" s="209">
        <v>0</v>
      </c>
      <c r="T256" s="21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1" t="s">
        <v>153</v>
      </c>
      <c r="AT256" s="211" t="s">
        <v>120</v>
      </c>
      <c r="AU256" s="211" t="s">
        <v>135</v>
      </c>
      <c r="AY256" s="17" t="s">
        <v>117</v>
      </c>
      <c r="BE256" s="212">
        <f>IF(N256="základní",J256,0)</f>
        <v>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17" t="s">
        <v>81</v>
      </c>
      <c r="BK256" s="212">
        <f>ROUND(I256*H256,2)</f>
        <v>0</v>
      </c>
      <c r="BL256" s="17" t="s">
        <v>153</v>
      </c>
      <c r="BM256" s="211" t="s">
        <v>438</v>
      </c>
    </row>
    <row r="257" s="2" customFormat="1" ht="24.15" customHeight="1">
      <c r="A257" s="38"/>
      <c r="B257" s="39"/>
      <c r="C257" s="200" t="s">
        <v>439</v>
      </c>
      <c r="D257" s="200" t="s">
        <v>120</v>
      </c>
      <c r="E257" s="201" t="s">
        <v>440</v>
      </c>
      <c r="F257" s="202" t="s">
        <v>441</v>
      </c>
      <c r="G257" s="203" t="s">
        <v>143</v>
      </c>
      <c r="H257" s="204">
        <v>0.44600000000000001</v>
      </c>
      <c r="I257" s="205"/>
      <c r="J257" s="206">
        <f>ROUND(I257*H257,2)</f>
        <v>0</v>
      </c>
      <c r="K257" s="202" t="s">
        <v>124</v>
      </c>
      <c r="L257" s="44"/>
      <c r="M257" s="207" t="s">
        <v>19</v>
      </c>
      <c r="N257" s="208" t="s">
        <v>44</v>
      </c>
      <c r="O257" s="84"/>
      <c r="P257" s="209">
        <f>O257*H257</f>
        <v>0</v>
      </c>
      <c r="Q257" s="209">
        <v>0</v>
      </c>
      <c r="R257" s="209">
        <f>Q257*H257</f>
        <v>0</v>
      </c>
      <c r="S257" s="209">
        <v>0</v>
      </c>
      <c r="T257" s="21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1" t="s">
        <v>153</v>
      </c>
      <c r="AT257" s="211" t="s">
        <v>120</v>
      </c>
      <c r="AU257" s="211" t="s">
        <v>135</v>
      </c>
      <c r="AY257" s="17" t="s">
        <v>117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7" t="s">
        <v>81</v>
      </c>
      <c r="BK257" s="212">
        <f>ROUND(I257*H257,2)</f>
        <v>0</v>
      </c>
      <c r="BL257" s="17" t="s">
        <v>153</v>
      </c>
      <c r="BM257" s="211" t="s">
        <v>442</v>
      </c>
    </row>
    <row r="258" s="2" customFormat="1">
      <c r="A258" s="38"/>
      <c r="B258" s="39"/>
      <c r="C258" s="40"/>
      <c r="D258" s="213" t="s">
        <v>127</v>
      </c>
      <c r="E258" s="40"/>
      <c r="F258" s="214" t="s">
        <v>443</v>
      </c>
      <c r="G258" s="40"/>
      <c r="H258" s="40"/>
      <c r="I258" s="215"/>
      <c r="J258" s="40"/>
      <c r="K258" s="40"/>
      <c r="L258" s="44"/>
      <c r="M258" s="216"/>
      <c r="N258" s="217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127</v>
      </c>
      <c r="AU258" s="17" t="s">
        <v>135</v>
      </c>
    </row>
    <row r="259" s="2" customFormat="1" ht="24.15" customHeight="1">
      <c r="A259" s="38"/>
      <c r="B259" s="39"/>
      <c r="C259" s="200" t="s">
        <v>444</v>
      </c>
      <c r="D259" s="200" t="s">
        <v>120</v>
      </c>
      <c r="E259" s="201" t="s">
        <v>445</v>
      </c>
      <c r="F259" s="202" t="s">
        <v>446</v>
      </c>
      <c r="G259" s="203" t="s">
        <v>143</v>
      </c>
      <c r="H259" s="204">
        <v>0.44600000000000001</v>
      </c>
      <c r="I259" s="205"/>
      <c r="J259" s="206">
        <f>ROUND(I259*H259,2)</f>
        <v>0</v>
      </c>
      <c r="K259" s="202" t="s">
        <v>124</v>
      </c>
      <c r="L259" s="44"/>
      <c r="M259" s="207" t="s">
        <v>19</v>
      </c>
      <c r="N259" s="208" t="s">
        <v>44</v>
      </c>
      <c r="O259" s="84"/>
      <c r="P259" s="209">
        <f>O259*H259</f>
        <v>0</v>
      </c>
      <c r="Q259" s="209">
        <v>0</v>
      </c>
      <c r="R259" s="209">
        <f>Q259*H259</f>
        <v>0</v>
      </c>
      <c r="S259" s="209">
        <v>0</v>
      </c>
      <c r="T259" s="21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1" t="s">
        <v>153</v>
      </c>
      <c r="AT259" s="211" t="s">
        <v>120</v>
      </c>
      <c r="AU259" s="211" t="s">
        <v>135</v>
      </c>
      <c r="AY259" s="17" t="s">
        <v>117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17" t="s">
        <v>81</v>
      </c>
      <c r="BK259" s="212">
        <f>ROUND(I259*H259,2)</f>
        <v>0</v>
      </c>
      <c r="BL259" s="17" t="s">
        <v>153</v>
      </c>
      <c r="BM259" s="211" t="s">
        <v>447</v>
      </c>
    </row>
    <row r="260" s="2" customFormat="1">
      <c r="A260" s="38"/>
      <c r="B260" s="39"/>
      <c r="C260" s="40"/>
      <c r="D260" s="213" t="s">
        <v>127</v>
      </c>
      <c r="E260" s="40"/>
      <c r="F260" s="214" t="s">
        <v>448</v>
      </c>
      <c r="G260" s="40"/>
      <c r="H260" s="40"/>
      <c r="I260" s="215"/>
      <c r="J260" s="40"/>
      <c r="K260" s="40"/>
      <c r="L260" s="44"/>
      <c r="M260" s="216"/>
      <c r="N260" s="217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127</v>
      </c>
      <c r="AU260" s="17" t="s">
        <v>135</v>
      </c>
    </row>
    <row r="261" s="12" customFormat="1" ht="20.88" customHeight="1">
      <c r="A261" s="12"/>
      <c r="B261" s="184"/>
      <c r="C261" s="185"/>
      <c r="D261" s="186" t="s">
        <v>72</v>
      </c>
      <c r="E261" s="198" t="s">
        <v>449</v>
      </c>
      <c r="F261" s="198" t="s">
        <v>450</v>
      </c>
      <c r="G261" s="185"/>
      <c r="H261" s="185"/>
      <c r="I261" s="188"/>
      <c r="J261" s="199">
        <f>BK261</f>
        <v>0</v>
      </c>
      <c r="K261" s="185"/>
      <c r="L261" s="190"/>
      <c r="M261" s="191"/>
      <c r="N261" s="192"/>
      <c r="O261" s="192"/>
      <c r="P261" s="193">
        <f>SUM(P262:P306)</f>
        <v>0</v>
      </c>
      <c r="Q261" s="192"/>
      <c r="R261" s="193">
        <f>SUM(R262:R306)</f>
        <v>0.032286000000000002</v>
      </c>
      <c r="S261" s="192"/>
      <c r="T261" s="194">
        <f>SUM(T262:T306)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95" t="s">
        <v>84</v>
      </c>
      <c r="AT261" s="196" t="s">
        <v>72</v>
      </c>
      <c r="AU261" s="196" t="s">
        <v>84</v>
      </c>
      <c r="AY261" s="195" t="s">
        <v>117</v>
      </c>
      <c r="BK261" s="197">
        <f>SUM(BK262:BK306)</f>
        <v>0</v>
      </c>
    </row>
    <row r="262" s="2" customFormat="1" ht="16.5" customHeight="1">
      <c r="A262" s="38"/>
      <c r="B262" s="39"/>
      <c r="C262" s="200" t="s">
        <v>451</v>
      </c>
      <c r="D262" s="200" t="s">
        <v>120</v>
      </c>
      <c r="E262" s="201" t="s">
        <v>452</v>
      </c>
      <c r="F262" s="202" t="s">
        <v>453</v>
      </c>
      <c r="G262" s="203" t="s">
        <v>192</v>
      </c>
      <c r="H262" s="204">
        <v>1</v>
      </c>
      <c r="I262" s="205"/>
      <c r="J262" s="206">
        <f>ROUND(I262*H262,2)</f>
        <v>0</v>
      </c>
      <c r="K262" s="202" t="s">
        <v>124</v>
      </c>
      <c r="L262" s="44"/>
      <c r="M262" s="207" t="s">
        <v>19</v>
      </c>
      <c r="N262" s="208" t="s">
        <v>44</v>
      </c>
      <c r="O262" s="84"/>
      <c r="P262" s="209">
        <f>O262*H262</f>
        <v>0</v>
      </c>
      <c r="Q262" s="209">
        <v>0</v>
      </c>
      <c r="R262" s="209">
        <f>Q262*H262</f>
        <v>0</v>
      </c>
      <c r="S262" s="209">
        <v>0</v>
      </c>
      <c r="T262" s="21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1" t="s">
        <v>153</v>
      </c>
      <c r="AT262" s="211" t="s">
        <v>120</v>
      </c>
      <c r="AU262" s="211" t="s">
        <v>135</v>
      </c>
      <c r="AY262" s="17" t="s">
        <v>117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7" t="s">
        <v>81</v>
      </c>
      <c r="BK262" s="212">
        <f>ROUND(I262*H262,2)</f>
        <v>0</v>
      </c>
      <c r="BL262" s="17" t="s">
        <v>153</v>
      </c>
      <c r="BM262" s="211" t="s">
        <v>454</v>
      </c>
    </row>
    <row r="263" s="2" customFormat="1">
      <c r="A263" s="38"/>
      <c r="B263" s="39"/>
      <c r="C263" s="40"/>
      <c r="D263" s="213" t="s">
        <v>127</v>
      </c>
      <c r="E263" s="40"/>
      <c r="F263" s="214" t="s">
        <v>455</v>
      </c>
      <c r="G263" s="40"/>
      <c r="H263" s="40"/>
      <c r="I263" s="215"/>
      <c r="J263" s="40"/>
      <c r="K263" s="40"/>
      <c r="L263" s="44"/>
      <c r="M263" s="216"/>
      <c r="N263" s="217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127</v>
      </c>
      <c r="AU263" s="17" t="s">
        <v>135</v>
      </c>
    </row>
    <row r="264" s="14" customFormat="1">
      <c r="A264" s="14"/>
      <c r="B264" s="240"/>
      <c r="C264" s="241"/>
      <c r="D264" s="220" t="s">
        <v>129</v>
      </c>
      <c r="E264" s="242" t="s">
        <v>19</v>
      </c>
      <c r="F264" s="243" t="s">
        <v>456</v>
      </c>
      <c r="G264" s="241"/>
      <c r="H264" s="242" t="s">
        <v>19</v>
      </c>
      <c r="I264" s="244"/>
      <c r="J264" s="241"/>
      <c r="K264" s="241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129</v>
      </c>
      <c r="AU264" s="249" t="s">
        <v>135</v>
      </c>
      <c r="AV264" s="14" t="s">
        <v>81</v>
      </c>
      <c r="AW264" s="14" t="s">
        <v>34</v>
      </c>
      <c r="AX264" s="14" t="s">
        <v>73</v>
      </c>
      <c r="AY264" s="249" t="s">
        <v>117</v>
      </c>
    </row>
    <row r="265" s="13" customFormat="1">
      <c r="A265" s="13"/>
      <c r="B265" s="218"/>
      <c r="C265" s="219"/>
      <c r="D265" s="220" t="s">
        <v>129</v>
      </c>
      <c r="E265" s="221" t="s">
        <v>19</v>
      </c>
      <c r="F265" s="222" t="s">
        <v>81</v>
      </c>
      <c r="G265" s="219"/>
      <c r="H265" s="223">
        <v>1</v>
      </c>
      <c r="I265" s="224"/>
      <c r="J265" s="219"/>
      <c r="K265" s="219"/>
      <c r="L265" s="225"/>
      <c r="M265" s="226"/>
      <c r="N265" s="227"/>
      <c r="O265" s="227"/>
      <c r="P265" s="227"/>
      <c r="Q265" s="227"/>
      <c r="R265" s="227"/>
      <c r="S265" s="227"/>
      <c r="T265" s="22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9" t="s">
        <v>129</v>
      </c>
      <c r="AU265" s="229" t="s">
        <v>135</v>
      </c>
      <c r="AV265" s="13" t="s">
        <v>84</v>
      </c>
      <c r="AW265" s="13" t="s">
        <v>34</v>
      </c>
      <c r="AX265" s="13" t="s">
        <v>81</v>
      </c>
      <c r="AY265" s="229" t="s">
        <v>117</v>
      </c>
    </row>
    <row r="266" s="2" customFormat="1" ht="24.15" customHeight="1">
      <c r="A266" s="38"/>
      <c r="B266" s="39"/>
      <c r="C266" s="230" t="s">
        <v>457</v>
      </c>
      <c r="D266" s="230" t="s">
        <v>156</v>
      </c>
      <c r="E266" s="231" t="s">
        <v>458</v>
      </c>
      <c r="F266" s="232" t="s">
        <v>459</v>
      </c>
      <c r="G266" s="233" t="s">
        <v>192</v>
      </c>
      <c r="H266" s="234">
        <v>1</v>
      </c>
      <c r="I266" s="235"/>
      <c r="J266" s="236">
        <f>ROUND(I266*H266,2)</f>
        <v>0</v>
      </c>
      <c r="K266" s="232" t="s">
        <v>19</v>
      </c>
      <c r="L266" s="237"/>
      <c r="M266" s="238" t="s">
        <v>19</v>
      </c>
      <c r="N266" s="239" t="s">
        <v>44</v>
      </c>
      <c r="O266" s="84"/>
      <c r="P266" s="209">
        <f>O266*H266</f>
        <v>0</v>
      </c>
      <c r="Q266" s="209">
        <v>0.002</v>
      </c>
      <c r="R266" s="209">
        <f>Q266*H266</f>
        <v>0.002</v>
      </c>
      <c r="S266" s="209">
        <v>0</v>
      </c>
      <c r="T266" s="21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1" t="s">
        <v>159</v>
      </c>
      <c r="AT266" s="211" t="s">
        <v>156</v>
      </c>
      <c r="AU266" s="211" t="s">
        <v>135</v>
      </c>
      <c r="AY266" s="17" t="s">
        <v>117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17" t="s">
        <v>81</v>
      </c>
      <c r="BK266" s="212">
        <f>ROUND(I266*H266,2)</f>
        <v>0</v>
      </c>
      <c r="BL266" s="17" t="s">
        <v>153</v>
      </c>
      <c r="BM266" s="211" t="s">
        <v>460</v>
      </c>
    </row>
    <row r="267" s="2" customFormat="1" ht="16.5" customHeight="1">
      <c r="A267" s="38"/>
      <c r="B267" s="39"/>
      <c r="C267" s="230" t="s">
        <v>461</v>
      </c>
      <c r="D267" s="230" t="s">
        <v>156</v>
      </c>
      <c r="E267" s="231" t="s">
        <v>462</v>
      </c>
      <c r="F267" s="232" t="s">
        <v>463</v>
      </c>
      <c r="G267" s="233" t="s">
        <v>192</v>
      </c>
      <c r="H267" s="234">
        <v>2</v>
      </c>
      <c r="I267" s="235"/>
      <c r="J267" s="236">
        <f>ROUND(I267*H267,2)</f>
        <v>0</v>
      </c>
      <c r="K267" s="232" t="s">
        <v>19</v>
      </c>
      <c r="L267" s="237"/>
      <c r="M267" s="238" t="s">
        <v>19</v>
      </c>
      <c r="N267" s="239" t="s">
        <v>44</v>
      </c>
      <c r="O267" s="84"/>
      <c r="P267" s="209">
        <f>O267*H267</f>
        <v>0</v>
      </c>
      <c r="Q267" s="209">
        <v>0.00020000000000000001</v>
      </c>
      <c r="R267" s="209">
        <f>Q267*H267</f>
        <v>0.00040000000000000002</v>
      </c>
      <c r="S267" s="209">
        <v>0</v>
      </c>
      <c r="T267" s="21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1" t="s">
        <v>159</v>
      </c>
      <c r="AT267" s="211" t="s">
        <v>156</v>
      </c>
      <c r="AU267" s="211" t="s">
        <v>135</v>
      </c>
      <c r="AY267" s="17" t="s">
        <v>117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7" t="s">
        <v>81</v>
      </c>
      <c r="BK267" s="212">
        <f>ROUND(I267*H267,2)</f>
        <v>0</v>
      </c>
      <c r="BL267" s="17" t="s">
        <v>153</v>
      </c>
      <c r="BM267" s="211" t="s">
        <v>464</v>
      </c>
    </row>
    <row r="268" s="2" customFormat="1" ht="16.5" customHeight="1">
      <c r="A268" s="38"/>
      <c r="B268" s="39"/>
      <c r="C268" s="200" t="s">
        <v>465</v>
      </c>
      <c r="D268" s="200" t="s">
        <v>120</v>
      </c>
      <c r="E268" s="201" t="s">
        <v>466</v>
      </c>
      <c r="F268" s="202" t="s">
        <v>467</v>
      </c>
      <c r="G268" s="203" t="s">
        <v>192</v>
      </c>
      <c r="H268" s="204">
        <v>2</v>
      </c>
      <c r="I268" s="205"/>
      <c r="J268" s="206">
        <f>ROUND(I268*H268,2)</f>
        <v>0</v>
      </c>
      <c r="K268" s="202" t="s">
        <v>124</v>
      </c>
      <c r="L268" s="44"/>
      <c r="M268" s="207" t="s">
        <v>19</v>
      </c>
      <c r="N268" s="208" t="s">
        <v>44</v>
      </c>
      <c r="O268" s="84"/>
      <c r="P268" s="209">
        <f>O268*H268</f>
        <v>0</v>
      </c>
      <c r="Q268" s="209">
        <v>0</v>
      </c>
      <c r="R268" s="209">
        <f>Q268*H268</f>
        <v>0</v>
      </c>
      <c r="S268" s="209">
        <v>0</v>
      </c>
      <c r="T268" s="21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1" t="s">
        <v>153</v>
      </c>
      <c r="AT268" s="211" t="s">
        <v>120</v>
      </c>
      <c r="AU268" s="211" t="s">
        <v>135</v>
      </c>
      <c r="AY268" s="17" t="s">
        <v>117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7" t="s">
        <v>81</v>
      </c>
      <c r="BK268" s="212">
        <f>ROUND(I268*H268,2)</f>
        <v>0</v>
      </c>
      <c r="BL268" s="17" t="s">
        <v>153</v>
      </c>
      <c r="BM268" s="211" t="s">
        <v>468</v>
      </c>
    </row>
    <row r="269" s="2" customFormat="1">
      <c r="A269" s="38"/>
      <c r="B269" s="39"/>
      <c r="C269" s="40"/>
      <c r="D269" s="213" t="s">
        <v>127</v>
      </c>
      <c r="E269" s="40"/>
      <c r="F269" s="214" t="s">
        <v>469</v>
      </c>
      <c r="G269" s="40"/>
      <c r="H269" s="40"/>
      <c r="I269" s="215"/>
      <c r="J269" s="40"/>
      <c r="K269" s="40"/>
      <c r="L269" s="44"/>
      <c r="M269" s="216"/>
      <c r="N269" s="217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127</v>
      </c>
      <c r="AU269" s="17" t="s">
        <v>135</v>
      </c>
    </row>
    <row r="270" s="14" customFormat="1">
      <c r="A270" s="14"/>
      <c r="B270" s="240"/>
      <c r="C270" s="241"/>
      <c r="D270" s="220" t="s">
        <v>129</v>
      </c>
      <c r="E270" s="242" t="s">
        <v>19</v>
      </c>
      <c r="F270" s="243" t="s">
        <v>456</v>
      </c>
      <c r="G270" s="241"/>
      <c r="H270" s="242" t="s">
        <v>19</v>
      </c>
      <c r="I270" s="244"/>
      <c r="J270" s="241"/>
      <c r="K270" s="241"/>
      <c r="L270" s="245"/>
      <c r="M270" s="246"/>
      <c r="N270" s="247"/>
      <c r="O270" s="247"/>
      <c r="P270" s="247"/>
      <c r="Q270" s="247"/>
      <c r="R270" s="247"/>
      <c r="S270" s="247"/>
      <c r="T270" s="24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9" t="s">
        <v>129</v>
      </c>
      <c r="AU270" s="249" t="s">
        <v>135</v>
      </c>
      <c r="AV270" s="14" t="s">
        <v>81</v>
      </c>
      <c r="AW270" s="14" t="s">
        <v>34</v>
      </c>
      <c r="AX270" s="14" t="s">
        <v>73</v>
      </c>
      <c r="AY270" s="249" t="s">
        <v>117</v>
      </c>
    </row>
    <row r="271" s="13" customFormat="1">
      <c r="A271" s="13"/>
      <c r="B271" s="218"/>
      <c r="C271" s="219"/>
      <c r="D271" s="220" t="s">
        <v>129</v>
      </c>
      <c r="E271" s="221" t="s">
        <v>19</v>
      </c>
      <c r="F271" s="222" t="s">
        <v>84</v>
      </c>
      <c r="G271" s="219"/>
      <c r="H271" s="223">
        <v>2</v>
      </c>
      <c r="I271" s="224"/>
      <c r="J271" s="219"/>
      <c r="K271" s="219"/>
      <c r="L271" s="225"/>
      <c r="M271" s="226"/>
      <c r="N271" s="227"/>
      <c r="O271" s="227"/>
      <c r="P271" s="227"/>
      <c r="Q271" s="227"/>
      <c r="R271" s="227"/>
      <c r="S271" s="227"/>
      <c r="T271" s="22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9" t="s">
        <v>129</v>
      </c>
      <c r="AU271" s="229" t="s">
        <v>135</v>
      </c>
      <c r="AV271" s="13" t="s">
        <v>84</v>
      </c>
      <c r="AW271" s="13" t="s">
        <v>34</v>
      </c>
      <c r="AX271" s="13" t="s">
        <v>81</v>
      </c>
      <c r="AY271" s="229" t="s">
        <v>117</v>
      </c>
    </row>
    <row r="272" s="2" customFormat="1" ht="21.75" customHeight="1">
      <c r="A272" s="38"/>
      <c r="B272" s="39"/>
      <c r="C272" s="230" t="s">
        <v>470</v>
      </c>
      <c r="D272" s="230" t="s">
        <v>156</v>
      </c>
      <c r="E272" s="231" t="s">
        <v>471</v>
      </c>
      <c r="F272" s="232" t="s">
        <v>472</v>
      </c>
      <c r="G272" s="233" t="s">
        <v>192</v>
      </c>
      <c r="H272" s="234">
        <v>2</v>
      </c>
      <c r="I272" s="235"/>
      <c r="J272" s="236">
        <f>ROUND(I272*H272,2)</f>
        <v>0</v>
      </c>
      <c r="K272" s="232" t="s">
        <v>19</v>
      </c>
      <c r="L272" s="237"/>
      <c r="M272" s="238" t="s">
        <v>19</v>
      </c>
      <c r="N272" s="239" t="s">
        <v>44</v>
      </c>
      <c r="O272" s="84"/>
      <c r="P272" s="209">
        <f>O272*H272</f>
        <v>0</v>
      </c>
      <c r="Q272" s="209">
        <v>0.0030000000000000001</v>
      </c>
      <c r="R272" s="209">
        <f>Q272*H272</f>
        <v>0.0060000000000000001</v>
      </c>
      <c r="S272" s="209">
        <v>0</v>
      </c>
      <c r="T272" s="21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1" t="s">
        <v>159</v>
      </c>
      <c r="AT272" s="211" t="s">
        <v>156</v>
      </c>
      <c r="AU272" s="211" t="s">
        <v>135</v>
      </c>
      <c r="AY272" s="17" t="s">
        <v>117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7" t="s">
        <v>81</v>
      </c>
      <c r="BK272" s="212">
        <f>ROUND(I272*H272,2)</f>
        <v>0</v>
      </c>
      <c r="BL272" s="17" t="s">
        <v>153</v>
      </c>
      <c r="BM272" s="211" t="s">
        <v>473</v>
      </c>
    </row>
    <row r="273" s="2" customFormat="1" ht="21.75" customHeight="1">
      <c r="A273" s="38"/>
      <c r="B273" s="39"/>
      <c r="C273" s="200" t="s">
        <v>474</v>
      </c>
      <c r="D273" s="200" t="s">
        <v>120</v>
      </c>
      <c r="E273" s="201" t="s">
        <v>288</v>
      </c>
      <c r="F273" s="202" t="s">
        <v>289</v>
      </c>
      <c r="G273" s="203" t="s">
        <v>192</v>
      </c>
      <c r="H273" s="204">
        <v>1</v>
      </c>
      <c r="I273" s="205"/>
      <c r="J273" s="206">
        <f>ROUND(I273*H273,2)</f>
        <v>0</v>
      </c>
      <c r="K273" s="202" t="s">
        <v>124</v>
      </c>
      <c r="L273" s="44"/>
      <c r="M273" s="207" t="s">
        <v>19</v>
      </c>
      <c r="N273" s="208" t="s">
        <v>44</v>
      </c>
      <c r="O273" s="84"/>
      <c r="P273" s="209">
        <f>O273*H273</f>
        <v>0</v>
      </c>
      <c r="Q273" s="209">
        <v>0</v>
      </c>
      <c r="R273" s="209">
        <f>Q273*H273</f>
        <v>0</v>
      </c>
      <c r="S273" s="209">
        <v>0</v>
      </c>
      <c r="T273" s="21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1" t="s">
        <v>153</v>
      </c>
      <c r="AT273" s="211" t="s">
        <v>120</v>
      </c>
      <c r="AU273" s="211" t="s">
        <v>135</v>
      </c>
      <c r="AY273" s="17" t="s">
        <v>117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7" t="s">
        <v>81</v>
      </c>
      <c r="BK273" s="212">
        <f>ROUND(I273*H273,2)</f>
        <v>0</v>
      </c>
      <c r="BL273" s="17" t="s">
        <v>153</v>
      </c>
      <c r="BM273" s="211" t="s">
        <v>475</v>
      </c>
    </row>
    <row r="274" s="2" customFormat="1">
      <c r="A274" s="38"/>
      <c r="B274" s="39"/>
      <c r="C274" s="40"/>
      <c r="D274" s="213" t="s">
        <v>127</v>
      </c>
      <c r="E274" s="40"/>
      <c r="F274" s="214" t="s">
        <v>291</v>
      </c>
      <c r="G274" s="40"/>
      <c r="H274" s="40"/>
      <c r="I274" s="215"/>
      <c r="J274" s="40"/>
      <c r="K274" s="40"/>
      <c r="L274" s="44"/>
      <c r="M274" s="216"/>
      <c r="N274" s="217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127</v>
      </c>
      <c r="AU274" s="17" t="s">
        <v>135</v>
      </c>
    </row>
    <row r="275" s="14" customFormat="1">
      <c r="A275" s="14"/>
      <c r="B275" s="240"/>
      <c r="C275" s="241"/>
      <c r="D275" s="220" t="s">
        <v>129</v>
      </c>
      <c r="E275" s="242" t="s">
        <v>19</v>
      </c>
      <c r="F275" s="243" t="s">
        <v>456</v>
      </c>
      <c r="G275" s="241"/>
      <c r="H275" s="242" t="s">
        <v>19</v>
      </c>
      <c r="I275" s="244"/>
      <c r="J275" s="241"/>
      <c r="K275" s="241"/>
      <c r="L275" s="245"/>
      <c r="M275" s="246"/>
      <c r="N275" s="247"/>
      <c r="O275" s="247"/>
      <c r="P275" s="247"/>
      <c r="Q275" s="247"/>
      <c r="R275" s="247"/>
      <c r="S275" s="247"/>
      <c r="T275" s="24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9" t="s">
        <v>129</v>
      </c>
      <c r="AU275" s="249" t="s">
        <v>135</v>
      </c>
      <c r="AV275" s="14" t="s">
        <v>81</v>
      </c>
      <c r="AW275" s="14" t="s">
        <v>34</v>
      </c>
      <c r="AX275" s="14" t="s">
        <v>73</v>
      </c>
      <c r="AY275" s="249" t="s">
        <v>117</v>
      </c>
    </row>
    <row r="276" s="13" customFormat="1">
      <c r="A276" s="13"/>
      <c r="B276" s="218"/>
      <c r="C276" s="219"/>
      <c r="D276" s="220" t="s">
        <v>129</v>
      </c>
      <c r="E276" s="221" t="s">
        <v>19</v>
      </c>
      <c r="F276" s="222" t="s">
        <v>81</v>
      </c>
      <c r="G276" s="219"/>
      <c r="H276" s="223">
        <v>1</v>
      </c>
      <c r="I276" s="224"/>
      <c r="J276" s="219"/>
      <c r="K276" s="219"/>
      <c r="L276" s="225"/>
      <c r="M276" s="226"/>
      <c r="N276" s="227"/>
      <c r="O276" s="227"/>
      <c r="P276" s="227"/>
      <c r="Q276" s="227"/>
      <c r="R276" s="227"/>
      <c r="S276" s="227"/>
      <c r="T276" s="22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9" t="s">
        <v>129</v>
      </c>
      <c r="AU276" s="229" t="s">
        <v>135</v>
      </c>
      <c r="AV276" s="13" t="s">
        <v>84</v>
      </c>
      <c r="AW276" s="13" t="s">
        <v>34</v>
      </c>
      <c r="AX276" s="13" t="s">
        <v>81</v>
      </c>
      <c r="AY276" s="229" t="s">
        <v>117</v>
      </c>
    </row>
    <row r="277" s="2" customFormat="1" ht="16.5" customHeight="1">
      <c r="A277" s="38"/>
      <c r="B277" s="39"/>
      <c r="C277" s="230" t="s">
        <v>476</v>
      </c>
      <c r="D277" s="230" t="s">
        <v>156</v>
      </c>
      <c r="E277" s="231" t="s">
        <v>477</v>
      </c>
      <c r="F277" s="232" t="s">
        <v>478</v>
      </c>
      <c r="G277" s="233" t="s">
        <v>192</v>
      </c>
      <c r="H277" s="234">
        <v>1</v>
      </c>
      <c r="I277" s="235"/>
      <c r="J277" s="236">
        <f>ROUND(I277*H277,2)</f>
        <v>0</v>
      </c>
      <c r="K277" s="232" t="s">
        <v>19</v>
      </c>
      <c r="L277" s="237"/>
      <c r="M277" s="238" t="s">
        <v>19</v>
      </c>
      <c r="N277" s="239" t="s">
        <v>44</v>
      </c>
      <c r="O277" s="84"/>
      <c r="P277" s="209">
        <f>O277*H277</f>
        <v>0</v>
      </c>
      <c r="Q277" s="209">
        <v>0.00050000000000000001</v>
      </c>
      <c r="R277" s="209">
        <f>Q277*H277</f>
        <v>0.00050000000000000001</v>
      </c>
      <c r="S277" s="209">
        <v>0</v>
      </c>
      <c r="T277" s="21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1" t="s">
        <v>159</v>
      </c>
      <c r="AT277" s="211" t="s">
        <v>156</v>
      </c>
      <c r="AU277" s="211" t="s">
        <v>135</v>
      </c>
      <c r="AY277" s="17" t="s">
        <v>117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7" t="s">
        <v>81</v>
      </c>
      <c r="BK277" s="212">
        <f>ROUND(I277*H277,2)</f>
        <v>0</v>
      </c>
      <c r="BL277" s="17" t="s">
        <v>153</v>
      </c>
      <c r="BM277" s="211" t="s">
        <v>479</v>
      </c>
    </row>
    <row r="278" s="2" customFormat="1" ht="21.75" customHeight="1">
      <c r="A278" s="38"/>
      <c r="B278" s="39"/>
      <c r="C278" s="200" t="s">
        <v>480</v>
      </c>
      <c r="D278" s="200" t="s">
        <v>120</v>
      </c>
      <c r="E278" s="201" t="s">
        <v>288</v>
      </c>
      <c r="F278" s="202" t="s">
        <v>289</v>
      </c>
      <c r="G278" s="203" t="s">
        <v>192</v>
      </c>
      <c r="H278" s="204">
        <v>1</v>
      </c>
      <c r="I278" s="205"/>
      <c r="J278" s="206">
        <f>ROUND(I278*H278,2)</f>
        <v>0</v>
      </c>
      <c r="K278" s="202" t="s">
        <v>124</v>
      </c>
      <c r="L278" s="44"/>
      <c r="M278" s="207" t="s">
        <v>19</v>
      </c>
      <c r="N278" s="208" t="s">
        <v>44</v>
      </c>
      <c r="O278" s="84"/>
      <c r="P278" s="209">
        <f>O278*H278</f>
        <v>0</v>
      </c>
      <c r="Q278" s="209">
        <v>0</v>
      </c>
      <c r="R278" s="209">
        <f>Q278*H278</f>
        <v>0</v>
      </c>
      <c r="S278" s="209">
        <v>0</v>
      </c>
      <c r="T278" s="21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1" t="s">
        <v>153</v>
      </c>
      <c r="AT278" s="211" t="s">
        <v>120</v>
      </c>
      <c r="AU278" s="211" t="s">
        <v>135</v>
      </c>
      <c r="AY278" s="17" t="s">
        <v>117</v>
      </c>
      <c r="BE278" s="212">
        <f>IF(N278="základní",J278,0)</f>
        <v>0</v>
      </c>
      <c r="BF278" s="212">
        <f>IF(N278="snížená",J278,0)</f>
        <v>0</v>
      </c>
      <c r="BG278" s="212">
        <f>IF(N278="zákl. přenesená",J278,0)</f>
        <v>0</v>
      </c>
      <c r="BH278" s="212">
        <f>IF(N278="sníž. přenesená",J278,0)</f>
        <v>0</v>
      </c>
      <c r="BI278" s="212">
        <f>IF(N278="nulová",J278,0)</f>
        <v>0</v>
      </c>
      <c r="BJ278" s="17" t="s">
        <v>81</v>
      </c>
      <c r="BK278" s="212">
        <f>ROUND(I278*H278,2)</f>
        <v>0</v>
      </c>
      <c r="BL278" s="17" t="s">
        <v>153</v>
      </c>
      <c r="BM278" s="211" t="s">
        <v>481</v>
      </c>
    </row>
    <row r="279" s="2" customFormat="1">
      <c r="A279" s="38"/>
      <c r="B279" s="39"/>
      <c r="C279" s="40"/>
      <c r="D279" s="213" t="s">
        <v>127</v>
      </c>
      <c r="E279" s="40"/>
      <c r="F279" s="214" t="s">
        <v>291</v>
      </c>
      <c r="G279" s="40"/>
      <c r="H279" s="40"/>
      <c r="I279" s="215"/>
      <c r="J279" s="40"/>
      <c r="K279" s="40"/>
      <c r="L279" s="44"/>
      <c r="M279" s="216"/>
      <c r="N279" s="217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127</v>
      </c>
      <c r="AU279" s="17" t="s">
        <v>135</v>
      </c>
    </row>
    <row r="280" s="14" customFormat="1">
      <c r="A280" s="14"/>
      <c r="B280" s="240"/>
      <c r="C280" s="241"/>
      <c r="D280" s="220" t="s">
        <v>129</v>
      </c>
      <c r="E280" s="242" t="s">
        <v>19</v>
      </c>
      <c r="F280" s="243" t="s">
        <v>456</v>
      </c>
      <c r="G280" s="241"/>
      <c r="H280" s="242" t="s">
        <v>19</v>
      </c>
      <c r="I280" s="244"/>
      <c r="J280" s="241"/>
      <c r="K280" s="241"/>
      <c r="L280" s="245"/>
      <c r="M280" s="246"/>
      <c r="N280" s="247"/>
      <c r="O280" s="247"/>
      <c r="P280" s="247"/>
      <c r="Q280" s="247"/>
      <c r="R280" s="247"/>
      <c r="S280" s="247"/>
      <c r="T280" s="24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9" t="s">
        <v>129</v>
      </c>
      <c r="AU280" s="249" t="s">
        <v>135</v>
      </c>
      <c r="AV280" s="14" t="s">
        <v>81</v>
      </c>
      <c r="AW280" s="14" t="s">
        <v>34</v>
      </c>
      <c r="AX280" s="14" t="s">
        <v>73</v>
      </c>
      <c r="AY280" s="249" t="s">
        <v>117</v>
      </c>
    </row>
    <row r="281" s="13" customFormat="1">
      <c r="A281" s="13"/>
      <c r="B281" s="218"/>
      <c r="C281" s="219"/>
      <c r="D281" s="220" t="s">
        <v>129</v>
      </c>
      <c r="E281" s="221" t="s">
        <v>19</v>
      </c>
      <c r="F281" s="222" t="s">
        <v>81</v>
      </c>
      <c r="G281" s="219"/>
      <c r="H281" s="223">
        <v>1</v>
      </c>
      <c r="I281" s="224"/>
      <c r="J281" s="219"/>
      <c r="K281" s="219"/>
      <c r="L281" s="225"/>
      <c r="M281" s="226"/>
      <c r="N281" s="227"/>
      <c r="O281" s="227"/>
      <c r="P281" s="227"/>
      <c r="Q281" s="227"/>
      <c r="R281" s="227"/>
      <c r="S281" s="227"/>
      <c r="T281" s="22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9" t="s">
        <v>129</v>
      </c>
      <c r="AU281" s="229" t="s">
        <v>135</v>
      </c>
      <c r="AV281" s="13" t="s">
        <v>84</v>
      </c>
      <c r="AW281" s="13" t="s">
        <v>34</v>
      </c>
      <c r="AX281" s="13" t="s">
        <v>81</v>
      </c>
      <c r="AY281" s="229" t="s">
        <v>117</v>
      </c>
    </row>
    <row r="282" s="2" customFormat="1" ht="16.5" customHeight="1">
      <c r="A282" s="38"/>
      <c r="B282" s="39"/>
      <c r="C282" s="230" t="s">
        <v>482</v>
      </c>
      <c r="D282" s="230" t="s">
        <v>156</v>
      </c>
      <c r="E282" s="231" t="s">
        <v>483</v>
      </c>
      <c r="F282" s="232" t="s">
        <v>484</v>
      </c>
      <c r="G282" s="233" t="s">
        <v>192</v>
      </c>
      <c r="H282" s="234">
        <v>1</v>
      </c>
      <c r="I282" s="235"/>
      <c r="J282" s="236">
        <f>ROUND(I282*H282,2)</f>
        <v>0</v>
      </c>
      <c r="K282" s="232" t="s">
        <v>19</v>
      </c>
      <c r="L282" s="237"/>
      <c r="M282" s="238" t="s">
        <v>19</v>
      </c>
      <c r="N282" s="239" t="s">
        <v>44</v>
      </c>
      <c r="O282" s="84"/>
      <c r="P282" s="209">
        <f>O282*H282</f>
        <v>0</v>
      </c>
      <c r="Q282" s="209">
        <v>5.0000000000000002E-05</v>
      </c>
      <c r="R282" s="209">
        <f>Q282*H282</f>
        <v>5.0000000000000002E-05</v>
      </c>
      <c r="S282" s="209">
        <v>0</v>
      </c>
      <c r="T282" s="21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1" t="s">
        <v>159</v>
      </c>
      <c r="AT282" s="211" t="s">
        <v>156</v>
      </c>
      <c r="AU282" s="211" t="s">
        <v>135</v>
      </c>
      <c r="AY282" s="17" t="s">
        <v>117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17" t="s">
        <v>81</v>
      </c>
      <c r="BK282" s="212">
        <f>ROUND(I282*H282,2)</f>
        <v>0</v>
      </c>
      <c r="BL282" s="17" t="s">
        <v>153</v>
      </c>
      <c r="BM282" s="211" t="s">
        <v>485</v>
      </c>
    </row>
    <row r="283" s="2" customFormat="1" ht="16.5" customHeight="1">
      <c r="A283" s="38"/>
      <c r="B283" s="39"/>
      <c r="C283" s="200" t="s">
        <v>486</v>
      </c>
      <c r="D283" s="200" t="s">
        <v>120</v>
      </c>
      <c r="E283" s="201" t="s">
        <v>351</v>
      </c>
      <c r="F283" s="202" t="s">
        <v>352</v>
      </c>
      <c r="G283" s="203" t="s">
        <v>192</v>
      </c>
      <c r="H283" s="204">
        <v>2</v>
      </c>
      <c r="I283" s="205"/>
      <c r="J283" s="206">
        <f>ROUND(I283*H283,2)</f>
        <v>0</v>
      </c>
      <c r="K283" s="202" t="s">
        <v>124</v>
      </c>
      <c r="L283" s="44"/>
      <c r="M283" s="207" t="s">
        <v>19</v>
      </c>
      <c r="N283" s="208" t="s">
        <v>44</v>
      </c>
      <c r="O283" s="84"/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1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1" t="s">
        <v>153</v>
      </c>
      <c r="AT283" s="211" t="s">
        <v>120</v>
      </c>
      <c r="AU283" s="211" t="s">
        <v>135</v>
      </c>
      <c r="AY283" s="17" t="s">
        <v>117</v>
      </c>
      <c r="BE283" s="212">
        <f>IF(N283="základní",J283,0)</f>
        <v>0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17" t="s">
        <v>81</v>
      </c>
      <c r="BK283" s="212">
        <f>ROUND(I283*H283,2)</f>
        <v>0</v>
      </c>
      <c r="BL283" s="17" t="s">
        <v>153</v>
      </c>
      <c r="BM283" s="211" t="s">
        <v>487</v>
      </c>
    </row>
    <row r="284" s="2" customFormat="1">
      <c r="A284" s="38"/>
      <c r="B284" s="39"/>
      <c r="C284" s="40"/>
      <c r="D284" s="213" t="s">
        <v>127</v>
      </c>
      <c r="E284" s="40"/>
      <c r="F284" s="214" t="s">
        <v>354</v>
      </c>
      <c r="G284" s="40"/>
      <c r="H284" s="40"/>
      <c r="I284" s="215"/>
      <c r="J284" s="40"/>
      <c r="K284" s="40"/>
      <c r="L284" s="44"/>
      <c r="M284" s="216"/>
      <c r="N284" s="217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127</v>
      </c>
      <c r="AU284" s="17" t="s">
        <v>135</v>
      </c>
    </row>
    <row r="285" s="14" customFormat="1">
      <c r="A285" s="14"/>
      <c r="B285" s="240"/>
      <c r="C285" s="241"/>
      <c r="D285" s="220" t="s">
        <v>129</v>
      </c>
      <c r="E285" s="242" t="s">
        <v>19</v>
      </c>
      <c r="F285" s="243" t="s">
        <v>456</v>
      </c>
      <c r="G285" s="241"/>
      <c r="H285" s="242" t="s">
        <v>19</v>
      </c>
      <c r="I285" s="244"/>
      <c r="J285" s="241"/>
      <c r="K285" s="241"/>
      <c r="L285" s="245"/>
      <c r="M285" s="246"/>
      <c r="N285" s="247"/>
      <c r="O285" s="247"/>
      <c r="P285" s="247"/>
      <c r="Q285" s="247"/>
      <c r="R285" s="247"/>
      <c r="S285" s="247"/>
      <c r="T285" s="24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9" t="s">
        <v>129</v>
      </c>
      <c r="AU285" s="249" t="s">
        <v>135</v>
      </c>
      <c r="AV285" s="14" t="s">
        <v>81</v>
      </c>
      <c r="AW285" s="14" t="s">
        <v>34</v>
      </c>
      <c r="AX285" s="14" t="s">
        <v>73</v>
      </c>
      <c r="AY285" s="249" t="s">
        <v>117</v>
      </c>
    </row>
    <row r="286" s="13" customFormat="1">
      <c r="A286" s="13"/>
      <c r="B286" s="218"/>
      <c r="C286" s="219"/>
      <c r="D286" s="220" t="s">
        <v>129</v>
      </c>
      <c r="E286" s="221" t="s">
        <v>19</v>
      </c>
      <c r="F286" s="222" t="s">
        <v>84</v>
      </c>
      <c r="G286" s="219"/>
      <c r="H286" s="223">
        <v>2</v>
      </c>
      <c r="I286" s="224"/>
      <c r="J286" s="219"/>
      <c r="K286" s="219"/>
      <c r="L286" s="225"/>
      <c r="M286" s="226"/>
      <c r="N286" s="227"/>
      <c r="O286" s="227"/>
      <c r="P286" s="227"/>
      <c r="Q286" s="227"/>
      <c r="R286" s="227"/>
      <c r="S286" s="227"/>
      <c r="T286" s="22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9" t="s">
        <v>129</v>
      </c>
      <c r="AU286" s="229" t="s">
        <v>135</v>
      </c>
      <c r="AV286" s="13" t="s">
        <v>84</v>
      </c>
      <c r="AW286" s="13" t="s">
        <v>34</v>
      </c>
      <c r="AX286" s="13" t="s">
        <v>81</v>
      </c>
      <c r="AY286" s="229" t="s">
        <v>117</v>
      </c>
    </row>
    <row r="287" s="2" customFormat="1" ht="16.5" customHeight="1">
      <c r="A287" s="38"/>
      <c r="B287" s="39"/>
      <c r="C287" s="230" t="s">
        <v>488</v>
      </c>
      <c r="D287" s="230" t="s">
        <v>156</v>
      </c>
      <c r="E287" s="231" t="s">
        <v>489</v>
      </c>
      <c r="F287" s="232" t="s">
        <v>490</v>
      </c>
      <c r="G287" s="233" t="s">
        <v>192</v>
      </c>
      <c r="H287" s="234">
        <v>2</v>
      </c>
      <c r="I287" s="235"/>
      <c r="J287" s="236">
        <f>ROUND(I287*H287,2)</f>
        <v>0</v>
      </c>
      <c r="K287" s="232" t="s">
        <v>19</v>
      </c>
      <c r="L287" s="237"/>
      <c r="M287" s="238" t="s">
        <v>19</v>
      </c>
      <c r="N287" s="239" t="s">
        <v>44</v>
      </c>
      <c r="O287" s="84"/>
      <c r="P287" s="209">
        <f>O287*H287</f>
        <v>0</v>
      </c>
      <c r="Q287" s="209">
        <v>0.00014999999999999999</v>
      </c>
      <c r="R287" s="209">
        <f>Q287*H287</f>
        <v>0.00029999999999999997</v>
      </c>
      <c r="S287" s="209">
        <v>0</v>
      </c>
      <c r="T287" s="21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1" t="s">
        <v>159</v>
      </c>
      <c r="AT287" s="211" t="s">
        <v>156</v>
      </c>
      <c r="AU287" s="211" t="s">
        <v>135</v>
      </c>
      <c r="AY287" s="17" t="s">
        <v>117</v>
      </c>
      <c r="BE287" s="212">
        <f>IF(N287="základní",J287,0)</f>
        <v>0</v>
      </c>
      <c r="BF287" s="212">
        <f>IF(N287="snížená",J287,0)</f>
        <v>0</v>
      </c>
      <c r="BG287" s="212">
        <f>IF(N287="zákl. přenesená",J287,0)</f>
        <v>0</v>
      </c>
      <c r="BH287" s="212">
        <f>IF(N287="sníž. přenesená",J287,0)</f>
        <v>0</v>
      </c>
      <c r="BI287" s="212">
        <f>IF(N287="nulová",J287,0)</f>
        <v>0</v>
      </c>
      <c r="BJ287" s="17" t="s">
        <v>81</v>
      </c>
      <c r="BK287" s="212">
        <f>ROUND(I287*H287,2)</f>
        <v>0</v>
      </c>
      <c r="BL287" s="17" t="s">
        <v>153</v>
      </c>
      <c r="BM287" s="211" t="s">
        <v>491</v>
      </c>
    </row>
    <row r="288" s="2" customFormat="1" ht="21.75" customHeight="1">
      <c r="A288" s="38"/>
      <c r="B288" s="39"/>
      <c r="C288" s="200" t="s">
        <v>492</v>
      </c>
      <c r="D288" s="200" t="s">
        <v>120</v>
      </c>
      <c r="E288" s="201" t="s">
        <v>493</v>
      </c>
      <c r="F288" s="202" t="s">
        <v>494</v>
      </c>
      <c r="G288" s="203" t="s">
        <v>192</v>
      </c>
      <c r="H288" s="204">
        <v>1</v>
      </c>
      <c r="I288" s="205"/>
      <c r="J288" s="206">
        <f>ROUND(I288*H288,2)</f>
        <v>0</v>
      </c>
      <c r="K288" s="202" t="s">
        <v>124</v>
      </c>
      <c r="L288" s="44"/>
      <c r="M288" s="207" t="s">
        <v>19</v>
      </c>
      <c r="N288" s="208" t="s">
        <v>44</v>
      </c>
      <c r="O288" s="84"/>
      <c r="P288" s="209">
        <f>O288*H288</f>
        <v>0</v>
      </c>
      <c r="Q288" s="209">
        <v>0</v>
      </c>
      <c r="R288" s="209">
        <f>Q288*H288</f>
        <v>0</v>
      </c>
      <c r="S288" s="209">
        <v>0</v>
      </c>
      <c r="T288" s="21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1" t="s">
        <v>153</v>
      </c>
      <c r="AT288" s="211" t="s">
        <v>120</v>
      </c>
      <c r="AU288" s="211" t="s">
        <v>135</v>
      </c>
      <c r="AY288" s="17" t="s">
        <v>117</v>
      </c>
      <c r="BE288" s="212">
        <f>IF(N288="základní",J288,0)</f>
        <v>0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17" t="s">
        <v>81</v>
      </c>
      <c r="BK288" s="212">
        <f>ROUND(I288*H288,2)</f>
        <v>0</v>
      </c>
      <c r="BL288" s="17" t="s">
        <v>153</v>
      </c>
      <c r="BM288" s="211" t="s">
        <v>495</v>
      </c>
    </row>
    <row r="289" s="2" customFormat="1">
      <c r="A289" s="38"/>
      <c r="B289" s="39"/>
      <c r="C289" s="40"/>
      <c r="D289" s="213" t="s">
        <v>127</v>
      </c>
      <c r="E289" s="40"/>
      <c r="F289" s="214" t="s">
        <v>496</v>
      </c>
      <c r="G289" s="40"/>
      <c r="H289" s="40"/>
      <c r="I289" s="215"/>
      <c r="J289" s="40"/>
      <c r="K289" s="40"/>
      <c r="L289" s="44"/>
      <c r="M289" s="216"/>
      <c r="N289" s="217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127</v>
      </c>
      <c r="AU289" s="17" t="s">
        <v>135</v>
      </c>
    </row>
    <row r="290" s="14" customFormat="1">
      <c r="A290" s="14"/>
      <c r="B290" s="240"/>
      <c r="C290" s="241"/>
      <c r="D290" s="220" t="s">
        <v>129</v>
      </c>
      <c r="E290" s="242" t="s">
        <v>19</v>
      </c>
      <c r="F290" s="243" t="s">
        <v>456</v>
      </c>
      <c r="G290" s="241"/>
      <c r="H290" s="242" t="s">
        <v>19</v>
      </c>
      <c r="I290" s="244"/>
      <c r="J290" s="241"/>
      <c r="K290" s="241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129</v>
      </c>
      <c r="AU290" s="249" t="s">
        <v>135</v>
      </c>
      <c r="AV290" s="14" t="s">
        <v>81</v>
      </c>
      <c r="AW290" s="14" t="s">
        <v>34</v>
      </c>
      <c r="AX290" s="14" t="s">
        <v>73</v>
      </c>
      <c r="AY290" s="249" t="s">
        <v>117</v>
      </c>
    </row>
    <row r="291" s="13" customFormat="1">
      <c r="A291" s="13"/>
      <c r="B291" s="218"/>
      <c r="C291" s="219"/>
      <c r="D291" s="220" t="s">
        <v>129</v>
      </c>
      <c r="E291" s="221" t="s">
        <v>19</v>
      </c>
      <c r="F291" s="222" t="s">
        <v>81</v>
      </c>
      <c r="G291" s="219"/>
      <c r="H291" s="223">
        <v>1</v>
      </c>
      <c r="I291" s="224"/>
      <c r="J291" s="219"/>
      <c r="K291" s="219"/>
      <c r="L291" s="225"/>
      <c r="M291" s="226"/>
      <c r="N291" s="227"/>
      <c r="O291" s="227"/>
      <c r="P291" s="227"/>
      <c r="Q291" s="227"/>
      <c r="R291" s="227"/>
      <c r="S291" s="227"/>
      <c r="T291" s="22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9" t="s">
        <v>129</v>
      </c>
      <c r="AU291" s="229" t="s">
        <v>135</v>
      </c>
      <c r="AV291" s="13" t="s">
        <v>84</v>
      </c>
      <c r="AW291" s="13" t="s">
        <v>34</v>
      </c>
      <c r="AX291" s="13" t="s">
        <v>81</v>
      </c>
      <c r="AY291" s="229" t="s">
        <v>117</v>
      </c>
    </row>
    <row r="292" s="2" customFormat="1" ht="16.5" customHeight="1">
      <c r="A292" s="38"/>
      <c r="B292" s="39"/>
      <c r="C292" s="230" t="s">
        <v>497</v>
      </c>
      <c r="D292" s="230" t="s">
        <v>156</v>
      </c>
      <c r="E292" s="231" t="s">
        <v>498</v>
      </c>
      <c r="F292" s="232" t="s">
        <v>499</v>
      </c>
      <c r="G292" s="233" t="s">
        <v>192</v>
      </c>
      <c r="H292" s="234">
        <v>1</v>
      </c>
      <c r="I292" s="235"/>
      <c r="J292" s="236">
        <f>ROUND(I292*H292,2)</f>
        <v>0</v>
      </c>
      <c r="K292" s="232" t="s">
        <v>19</v>
      </c>
      <c r="L292" s="237"/>
      <c r="M292" s="238" t="s">
        <v>19</v>
      </c>
      <c r="N292" s="239" t="s">
        <v>44</v>
      </c>
      <c r="O292" s="84"/>
      <c r="P292" s="209">
        <f>O292*H292</f>
        <v>0</v>
      </c>
      <c r="Q292" s="209">
        <v>0.0016000000000000001</v>
      </c>
      <c r="R292" s="209">
        <f>Q292*H292</f>
        <v>0.0016000000000000001</v>
      </c>
      <c r="S292" s="209">
        <v>0</v>
      </c>
      <c r="T292" s="21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1" t="s">
        <v>159</v>
      </c>
      <c r="AT292" s="211" t="s">
        <v>156</v>
      </c>
      <c r="AU292" s="211" t="s">
        <v>135</v>
      </c>
      <c r="AY292" s="17" t="s">
        <v>117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17" t="s">
        <v>81</v>
      </c>
      <c r="BK292" s="212">
        <f>ROUND(I292*H292,2)</f>
        <v>0</v>
      </c>
      <c r="BL292" s="17" t="s">
        <v>153</v>
      </c>
      <c r="BM292" s="211" t="s">
        <v>500</v>
      </c>
    </row>
    <row r="293" s="2" customFormat="1" ht="24.15" customHeight="1">
      <c r="A293" s="38"/>
      <c r="B293" s="39"/>
      <c r="C293" s="200" t="s">
        <v>501</v>
      </c>
      <c r="D293" s="200" t="s">
        <v>120</v>
      </c>
      <c r="E293" s="201" t="s">
        <v>420</v>
      </c>
      <c r="F293" s="202" t="s">
        <v>421</v>
      </c>
      <c r="G293" s="203" t="s">
        <v>226</v>
      </c>
      <c r="H293" s="204">
        <v>11.6</v>
      </c>
      <c r="I293" s="205"/>
      <c r="J293" s="206">
        <f>ROUND(I293*H293,2)</f>
        <v>0</v>
      </c>
      <c r="K293" s="202" t="s">
        <v>124</v>
      </c>
      <c r="L293" s="44"/>
      <c r="M293" s="207" t="s">
        <v>19</v>
      </c>
      <c r="N293" s="208" t="s">
        <v>44</v>
      </c>
      <c r="O293" s="84"/>
      <c r="P293" s="209">
        <f>O293*H293</f>
        <v>0</v>
      </c>
      <c r="Q293" s="209">
        <v>0.00167</v>
      </c>
      <c r="R293" s="209">
        <f>Q293*H293</f>
        <v>0.019372</v>
      </c>
      <c r="S293" s="209">
        <v>0</v>
      </c>
      <c r="T293" s="21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1" t="s">
        <v>153</v>
      </c>
      <c r="AT293" s="211" t="s">
        <v>120</v>
      </c>
      <c r="AU293" s="211" t="s">
        <v>135</v>
      </c>
      <c r="AY293" s="17" t="s">
        <v>117</v>
      </c>
      <c r="BE293" s="212">
        <f>IF(N293="základní",J293,0)</f>
        <v>0</v>
      </c>
      <c r="BF293" s="212">
        <f>IF(N293="snížená",J293,0)</f>
        <v>0</v>
      </c>
      <c r="BG293" s="212">
        <f>IF(N293="zákl. přenesená",J293,0)</f>
        <v>0</v>
      </c>
      <c r="BH293" s="212">
        <f>IF(N293="sníž. přenesená",J293,0)</f>
        <v>0</v>
      </c>
      <c r="BI293" s="212">
        <f>IF(N293="nulová",J293,0)</f>
        <v>0</v>
      </c>
      <c r="BJ293" s="17" t="s">
        <v>81</v>
      </c>
      <c r="BK293" s="212">
        <f>ROUND(I293*H293,2)</f>
        <v>0</v>
      </c>
      <c r="BL293" s="17" t="s">
        <v>153</v>
      </c>
      <c r="BM293" s="211" t="s">
        <v>502</v>
      </c>
    </row>
    <row r="294" s="2" customFormat="1">
      <c r="A294" s="38"/>
      <c r="B294" s="39"/>
      <c r="C294" s="40"/>
      <c r="D294" s="213" t="s">
        <v>127</v>
      </c>
      <c r="E294" s="40"/>
      <c r="F294" s="214" t="s">
        <v>423</v>
      </c>
      <c r="G294" s="40"/>
      <c r="H294" s="40"/>
      <c r="I294" s="215"/>
      <c r="J294" s="40"/>
      <c r="K294" s="40"/>
      <c r="L294" s="44"/>
      <c r="M294" s="216"/>
      <c r="N294" s="217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127</v>
      </c>
      <c r="AU294" s="17" t="s">
        <v>135</v>
      </c>
    </row>
    <row r="295" s="14" customFormat="1">
      <c r="A295" s="14"/>
      <c r="B295" s="240"/>
      <c r="C295" s="241"/>
      <c r="D295" s="220" t="s">
        <v>129</v>
      </c>
      <c r="E295" s="242" t="s">
        <v>19</v>
      </c>
      <c r="F295" s="243" t="s">
        <v>456</v>
      </c>
      <c r="G295" s="241"/>
      <c r="H295" s="242" t="s">
        <v>19</v>
      </c>
      <c r="I295" s="244"/>
      <c r="J295" s="241"/>
      <c r="K295" s="241"/>
      <c r="L295" s="245"/>
      <c r="M295" s="246"/>
      <c r="N295" s="247"/>
      <c r="O295" s="247"/>
      <c r="P295" s="247"/>
      <c r="Q295" s="247"/>
      <c r="R295" s="247"/>
      <c r="S295" s="247"/>
      <c r="T295" s="24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9" t="s">
        <v>129</v>
      </c>
      <c r="AU295" s="249" t="s">
        <v>135</v>
      </c>
      <c r="AV295" s="14" t="s">
        <v>81</v>
      </c>
      <c r="AW295" s="14" t="s">
        <v>34</v>
      </c>
      <c r="AX295" s="14" t="s">
        <v>73</v>
      </c>
      <c r="AY295" s="249" t="s">
        <v>117</v>
      </c>
    </row>
    <row r="296" s="13" customFormat="1">
      <c r="A296" s="13"/>
      <c r="B296" s="218"/>
      <c r="C296" s="219"/>
      <c r="D296" s="220" t="s">
        <v>129</v>
      </c>
      <c r="E296" s="221" t="s">
        <v>19</v>
      </c>
      <c r="F296" s="222" t="s">
        <v>503</v>
      </c>
      <c r="G296" s="219"/>
      <c r="H296" s="223">
        <v>11.6</v>
      </c>
      <c r="I296" s="224"/>
      <c r="J296" s="219"/>
      <c r="K296" s="219"/>
      <c r="L296" s="225"/>
      <c r="M296" s="226"/>
      <c r="N296" s="227"/>
      <c r="O296" s="227"/>
      <c r="P296" s="227"/>
      <c r="Q296" s="227"/>
      <c r="R296" s="227"/>
      <c r="S296" s="227"/>
      <c r="T296" s="22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9" t="s">
        <v>129</v>
      </c>
      <c r="AU296" s="229" t="s">
        <v>135</v>
      </c>
      <c r="AV296" s="13" t="s">
        <v>84</v>
      </c>
      <c r="AW296" s="13" t="s">
        <v>34</v>
      </c>
      <c r="AX296" s="13" t="s">
        <v>81</v>
      </c>
      <c r="AY296" s="229" t="s">
        <v>117</v>
      </c>
    </row>
    <row r="297" s="2" customFormat="1" ht="24.15" customHeight="1">
      <c r="A297" s="38"/>
      <c r="B297" s="39"/>
      <c r="C297" s="200" t="s">
        <v>504</v>
      </c>
      <c r="D297" s="200" t="s">
        <v>120</v>
      </c>
      <c r="E297" s="201" t="s">
        <v>426</v>
      </c>
      <c r="F297" s="202" t="s">
        <v>427</v>
      </c>
      <c r="G297" s="203" t="s">
        <v>226</v>
      </c>
      <c r="H297" s="204">
        <v>0.59999999999999998</v>
      </c>
      <c r="I297" s="205"/>
      <c r="J297" s="206">
        <f>ROUND(I297*H297,2)</f>
        <v>0</v>
      </c>
      <c r="K297" s="202" t="s">
        <v>124</v>
      </c>
      <c r="L297" s="44"/>
      <c r="M297" s="207" t="s">
        <v>19</v>
      </c>
      <c r="N297" s="208" t="s">
        <v>44</v>
      </c>
      <c r="O297" s="84"/>
      <c r="P297" s="209">
        <f>O297*H297</f>
        <v>0</v>
      </c>
      <c r="Q297" s="209">
        <v>0.0034399999999999999</v>
      </c>
      <c r="R297" s="209">
        <f>Q297*H297</f>
        <v>0.0020639999999999999</v>
      </c>
      <c r="S297" s="209">
        <v>0</v>
      </c>
      <c r="T297" s="21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1" t="s">
        <v>153</v>
      </c>
      <c r="AT297" s="211" t="s">
        <v>120</v>
      </c>
      <c r="AU297" s="211" t="s">
        <v>135</v>
      </c>
      <c r="AY297" s="17" t="s">
        <v>117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17" t="s">
        <v>81</v>
      </c>
      <c r="BK297" s="212">
        <f>ROUND(I297*H297,2)</f>
        <v>0</v>
      </c>
      <c r="BL297" s="17" t="s">
        <v>153</v>
      </c>
      <c r="BM297" s="211" t="s">
        <v>505</v>
      </c>
    </row>
    <row r="298" s="2" customFormat="1">
      <c r="A298" s="38"/>
      <c r="B298" s="39"/>
      <c r="C298" s="40"/>
      <c r="D298" s="213" t="s">
        <v>127</v>
      </c>
      <c r="E298" s="40"/>
      <c r="F298" s="214" t="s">
        <v>429</v>
      </c>
      <c r="G298" s="40"/>
      <c r="H298" s="40"/>
      <c r="I298" s="215"/>
      <c r="J298" s="40"/>
      <c r="K298" s="40"/>
      <c r="L298" s="44"/>
      <c r="M298" s="216"/>
      <c r="N298" s="217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127</v>
      </c>
      <c r="AU298" s="17" t="s">
        <v>135</v>
      </c>
    </row>
    <row r="299" s="14" customFormat="1">
      <c r="A299" s="14"/>
      <c r="B299" s="240"/>
      <c r="C299" s="241"/>
      <c r="D299" s="220" t="s">
        <v>129</v>
      </c>
      <c r="E299" s="242" t="s">
        <v>19</v>
      </c>
      <c r="F299" s="243" t="s">
        <v>456</v>
      </c>
      <c r="G299" s="241"/>
      <c r="H299" s="242" t="s">
        <v>19</v>
      </c>
      <c r="I299" s="244"/>
      <c r="J299" s="241"/>
      <c r="K299" s="241"/>
      <c r="L299" s="245"/>
      <c r="M299" s="246"/>
      <c r="N299" s="247"/>
      <c r="O299" s="247"/>
      <c r="P299" s="247"/>
      <c r="Q299" s="247"/>
      <c r="R299" s="247"/>
      <c r="S299" s="247"/>
      <c r="T299" s="24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9" t="s">
        <v>129</v>
      </c>
      <c r="AU299" s="249" t="s">
        <v>135</v>
      </c>
      <c r="AV299" s="14" t="s">
        <v>81</v>
      </c>
      <c r="AW299" s="14" t="s">
        <v>34</v>
      </c>
      <c r="AX299" s="14" t="s">
        <v>73</v>
      </c>
      <c r="AY299" s="249" t="s">
        <v>117</v>
      </c>
    </row>
    <row r="300" s="13" customFormat="1">
      <c r="A300" s="13"/>
      <c r="B300" s="218"/>
      <c r="C300" s="219"/>
      <c r="D300" s="220" t="s">
        <v>129</v>
      </c>
      <c r="E300" s="221" t="s">
        <v>19</v>
      </c>
      <c r="F300" s="222" t="s">
        <v>506</v>
      </c>
      <c r="G300" s="219"/>
      <c r="H300" s="223">
        <v>0.59999999999999998</v>
      </c>
      <c r="I300" s="224"/>
      <c r="J300" s="219"/>
      <c r="K300" s="219"/>
      <c r="L300" s="225"/>
      <c r="M300" s="226"/>
      <c r="N300" s="227"/>
      <c r="O300" s="227"/>
      <c r="P300" s="227"/>
      <c r="Q300" s="227"/>
      <c r="R300" s="227"/>
      <c r="S300" s="227"/>
      <c r="T300" s="22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29" t="s">
        <v>129</v>
      </c>
      <c r="AU300" s="229" t="s">
        <v>135</v>
      </c>
      <c r="AV300" s="13" t="s">
        <v>84</v>
      </c>
      <c r="AW300" s="13" t="s">
        <v>34</v>
      </c>
      <c r="AX300" s="13" t="s">
        <v>81</v>
      </c>
      <c r="AY300" s="229" t="s">
        <v>117</v>
      </c>
    </row>
    <row r="301" s="2" customFormat="1" ht="16.5" customHeight="1">
      <c r="A301" s="38"/>
      <c r="B301" s="39"/>
      <c r="C301" s="200" t="s">
        <v>507</v>
      </c>
      <c r="D301" s="200" t="s">
        <v>120</v>
      </c>
      <c r="E301" s="201" t="s">
        <v>508</v>
      </c>
      <c r="F301" s="202" t="s">
        <v>509</v>
      </c>
      <c r="G301" s="203" t="s">
        <v>133</v>
      </c>
      <c r="H301" s="204">
        <v>1</v>
      </c>
      <c r="I301" s="205"/>
      <c r="J301" s="206">
        <f>ROUND(I301*H301,2)</f>
        <v>0</v>
      </c>
      <c r="K301" s="202" t="s">
        <v>19</v>
      </c>
      <c r="L301" s="44"/>
      <c r="M301" s="207" t="s">
        <v>19</v>
      </c>
      <c r="N301" s="208" t="s">
        <v>44</v>
      </c>
      <c r="O301" s="84"/>
      <c r="P301" s="209">
        <f>O301*H301</f>
        <v>0</v>
      </c>
      <c r="Q301" s="209">
        <v>0</v>
      </c>
      <c r="R301" s="209">
        <f>Q301*H301</f>
        <v>0</v>
      </c>
      <c r="S301" s="209">
        <v>0</v>
      </c>
      <c r="T301" s="21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1" t="s">
        <v>153</v>
      </c>
      <c r="AT301" s="211" t="s">
        <v>120</v>
      </c>
      <c r="AU301" s="211" t="s">
        <v>135</v>
      </c>
      <c r="AY301" s="17" t="s">
        <v>117</v>
      </c>
      <c r="BE301" s="212">
        <f>IF(N301="základní",J301,0)</f>
        <v>0</v>
      </c>
      <c r="BF301" s="212">
        <f>IF(N301="snížená",J301,0)</f>
        <v>0</v>
      </c>
      <c r="BG301" s="212">
        <f>IF(N301="zákl. přenesená",J301,0)</f>
        <v>0</v>
      </c>
      <c r="BH301" s="212">
        <f>IF(N301="sníž. přenesená",J301,0)</f>
        <v>0</v>
      </c>
      <c r="BI301" s="212">
        <f>IF(N301="nulová",J301,0)</f>
        <v>0</v>
      </c>
      <c r="BJ301" s="17" t="s">
        <v>81</v>
      </c>
      <c r="BK301" s="212">
        <f>ROUND(I301*H301,2)</f>
        <v>0</v>
      </c>
      <c r="BL301" s="17" t="s">
        <v>153</v>
      </c>
      <c r="BM301" s="211" t="s">
        <v>510</v>
      </c>
    </row>
    <row r="302" s="2" customFormat="1" ht="16.5" customHeight="1">
      <c r="A302" s="38"/>
      <c r="B302" s="39"/>
      <c r="C302" s="200" t="s">
        <v>511</v>
      </c>
      <c r="D302" s="200" t="s">
        <v>120</v>
      </c>
      <c r="E302" s="201" t="s">
        <v>512</v>
      </c>
      <c r="F302" s="202" t="s">
        <v>437</v>
      </c>
      <c r="G302" s="203" t="s">
        <v>133</v>
      </c>
      <c r="H302" s="204">
        <v>1</v>
      </c>
      <c r="I302" s="205"/>
      <c r="J302" s="206">
        <f>ROUND(I302*H302,2)</f>
        <v>0</v>
      </c>
      <c r="K302" s="202" t="s">
        <v>19</v>
      </c>
      <c r="L302" s="44"/>
      <c r="M302" s="207" t="s">
        <v>19</v>
      </c>
      <c r="N302" s="208" t="s">
        <v>44</v>
      </c>
      <c r="O302" s="84"/>
      <c r="P302" s="209">
        <f>O302*H302</f>
        <v>0</v>
      </c>
      <c r="Q302" s="209">
        <v>0</v>
      </c>
      <c r="R302" s="209">
        <f>Q302*H302</f>
        <v>0</v>
      </c>
      <c r="S302" s="209">
        <v>0</v>
      </c>
      <c r="T302" s="21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1" t="s">
        <v>153</v>
      </c>
      <c r="AT302" s="211" t="s">
        <v>120</v>
      </c>
      <c r="AU302" s="211" t="s">
        <v>135</v>
      </c>
      <c r="AY302" s="17" t="s">
        <v>117</v>
      </c>
      <c r="BE302" s="212">
        <f>IF(N302="základní",J302,0)</f>
        <v>0</v>
      </c>
      <c r="BF302" s="212">
        <f>IF(N302="snížená",J302,0)</f>
        <v>0</v>
      </c>
      <c r="BG302" s="212">
        <f>IF(N302="zákl. přenesená",J302,0)</f>
        <v>0</v>
      </c>
      <c r="BH302" s="212">
        <f>IF(N302="sníž. přenesená",J302,0)</f>
        <v>0</v>
      </c>
      <c r="BI302" s="212">
        <f>IF(N302="nulová",J302,0)</f>
        <v>0</v>
      </c>
      <c r="BJ302" s="17" t="s">
        <v>81</v>
      </c>
      <c r="BK302" s="212">
        <f>ROUND(I302*H302,2)</f>
        <v>0</v>
      </c>
      <c r="BL302" s="17" t="s">
        <v>153</v>
      </c>
      <c r="BM302" s="211" t="s">
        <v>513</v>
      </c>
    </row>
    <row r="303" s="2" customFormat="1" ht="24.15" customHeight="1">
      <c r="A303" s="38"/>
      <c r="B303" s="39"/>
      <c r="C303" s="200" t="s">
        <v>514</v>
      </c>
      <c r="D303" s="200" t="s">
        <v>120</v>
      </c>
      <c r="E303" s="201" t="s">
        <v>440</v>
      </c>
      <c r="F303" s="202" t="s">
        <v>441</v>
      </c>
      <c r="G303" s="203" t="s">
        <v>143</v>
      </c>
      <c r="H303" s="204">
        <v>0.032000000000000001</v>
      </c>
      <c r="I303" s="205"/>
      <c r="J303" s="206">
        <f>ROUND(I303*H303,2)</f>
        <v>0</v>
      </c>
      <c r="K303" s="202" t="s">
        <v>124</v>
      </c>
      <c r="L303" s="44"/>
      <c r="M303" s="207" t="s">
        <v>19</v>
      </c>
      <c r="N303" s="208" t="s">
        <v>44</v>
      </c>
      <c r="O303" s="84"/>
      <c r="P303" s="209">
        <f>O303*H303</f>
        <v>0</v>
      </c>
      <c r="Q303" s="209">
        <v>0</v>
      </c>
      <c r="R303" s="209">
        <f>Q303*H303</f>
        <v>0</v>
      </c>
      <c r="S303" s="209">
        <v>0</v>
      </c>
      <c r="T303" s="21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11" t="s">
        <v>153</v>
      </c>
      <c r="AT303" s="211" t="s">
        <v>120</v>
      </c>
      <c r="AU303" s="211" t="s">
        <v>135</v>
      </c>
      <c r="AY303" s="17" t="s">
        <v>117</v>
      </c>
      <c r="BE303" s="212">
        <f>IF(N303="základní",J303,0)</f>
        <v>0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17" t="s">
        <v>81</v>
      </c>
      <c r="BK303" s="212">
        <f>ROUND(I303*H303,2)</f>
        <v>0</v>
      </c>
      <c r="BL303" s="17" t="s">
        <v>153</v>
      </c>
      <c r="BM303" s="211" t="s">
        <v>515</v>
      </c>
    </row>
    <row r="304" s="2" customFormat="1">
      <c r="A304" s="38"/>
      <c r="B304" s="39"/>
      <c r="C304" s="40"/>
      <c r="D304" s="213" t="s">
        <v>127</v>
      </c>
      <c r="E304" s="40"/>
      <c r="F304" s="214" t="s">
        <v>443</v>
      </c>
      <c r="G304" s="40"/>
      <c r="H304" s="40"/>
      <c r="I304" s="215"/>
      <c r="J304" s="40"/>
      <c r="K304" s="40"/>
      <c r="L304" s="44"/>
      <c r="M304" s="216"/>
      <c r="N304" s="217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127</v>
      </c>
      <c r="AU304" s="17" t="s">
        <v>135</v>
      </c>
    </row>
    <row r="305" s="2" customFormat="1" ht="24.15" customHeight="1">
      <c r="A305" s="38"/>
      <c r="B305" s="39"/>
      <c r="C305" s="200" t="s">
        <v>516</v>
      </c>
      <c r="D305" s="200" t="s">
        <v>120</v>
      </c>
      <c r="E305" s="201" t="s">
        <v>445</v>
      </c>
      <c r="F305" s="202" t="s">
        <v>446</v>
      </c>
      <c r="G305" s="203" t="s">
        <v>143</v>
      </c>
      <c r="H305" s="204">
        <v>0.032000000000000001</v>
      </c>
      <c r="I305" s="205"/>
      <c r="J305" s="206">
        <f>ROUND(I305*H305,2)</f>
        <v>0</v>
      </c>
      <c r="K305" s="202" t="s">
        <v>124</v>
      </c>
      <c r="L305" s="44"/>
      <c r="M305" s="207" t="s">
        <v>19</v>
      </c>
      <c r="N305" s="208" t="s">
        <v>44</v>
      </c>
      <c r="O305" s="84"/>
      <c r="P305" s="209">
        <f>O305*H305</f>
        <v>0</v>
      </c>
      <c r="Q305" s="209">
        <v>0</v>
      </c>
      <c r="R305" s="209">
        <f>Q305*H305</f>
        <v>0</v>
      </c>
      <c r="S305" s="209">
        <v>0</v>
      </c>
      <c r="T305" s="21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1" t="s">
        <v>153</v>
      </c>
      <c r="AT305" s="211" t="s">
        <v>120</v>
      </c>
      <c r="AU305" s="211" t="s">
        <v>135</v>
      </c>
      <c r="AY305" s="17" t="s">
        <v>117</v>
      </c>
      <c r="BE305" s="212">
        <f>IF(N305="základní",J305,0)</f>
        <v>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17" t="s">
        <v>81</v>
      </c>
      <c r="BK305" s="212">
        <f>ROUND(I305*H305,2)</f>
        <v>0</v>
      </c>
      <c r="BL305" s="17" t="s">
        <v>153</v>
      </c>
      <c r="BM305" s="211" t="s">
        <v>517</v>
      </c>
    </row>
    <row r="306" s="2" customFormat="1">
      <c r="A306" s="38"/>
      <c r="B306" s="39"/>
      <c r="C306" s="40"/>
      <c r="D306" s="213" t="s">
        <v>127</v>
      </c>
      <c r="E306" s="40"/>
      <c r="F306" s="214" t="s">
        <v>448</v>
      </c>
      <c r="G306" s="40"/>
      <c r="H306" s="40"/>
      <c r="I306" s="215"/>
      <c r="J306" s="40"/>
      <c r="K306" s="40"/>
      <c r="L306" s="44"/>
      <c r="M306" s="216"/>
      <c r="N306" s="217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127</v>
      </c>
      <c r="AU306" s="17" t="s">
        <v>135</v>
      </c>
    </row>
    <row r="307" s="12" customFormat="1" ht="20.88" customHeight="1">
      <c r="A307" s="12"/>
      <c r="B307" s="184"/>
      <c r="C307" s="185"/>
      <c r="D307" s="186" t="s">
        <v>72</v>
      </c>
      <c r="E307" s="198" t="s">
        <v>518</v>
      </c>
      <c r="F307" s="198" t="s">
        <v>519</v>
      </c>
      <c r="G307" s="185"/>
      <c r="H307" s="185"/>
      <c r="I307" s="188"/>
      <c r="J307" s="199">
        <f>BK307</f>
        <v>0</v>
      </c>
      <c r="K307" s="185"/>
      <c r="L307" s="190"/>
      <c r="M307" s="191"/>
      <c r="N307" s="192"/>
      <c r="O307" s="192"/>
      <c r="P307" s="193">
        <f>SUM(P308:P318)</f>
        <v>0</v>
      </c>
      <c r="Q307" s="192"/>
      <c r="R307" s="193">
        <f>SUM(R308:R318)</f>
        <v>0.0011000000000000001</v>
      </c>
      <c r="S307" s="192"/>
      <c r="T307" s="194">
        <f>SUM(T308:T318)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95" t="s">
        <v>84</v>
      </c>
      <c r="AT307" s="196" t="s">
        <v>72</v>
      </c>
      <c r="AU307" s="196" t="s">
        <v>84</v>
      </c>
      <c r="AY307" s="195" t="s">
        <v>117</v>
      </c>
      <c r="BK307" s="197">
        <f>SUM(BK308:BK318)</f>
        <v>0</v>
      </c>
    </row>
    <row r="308" s="2" customFormat="1" ht="16.5" customHeight="1">
      <c r="A308" s="38"/>
      <c r="B308" s="39"/>
      <c r="C308" s="200" t="s">
        <v>520</v>
      </c>
      <c r="D308" s="200" t="s">
        <v>120</v>
      </c>
      <c r="E308" s="201" t="s">
        <v>521</v>
      </c>
      <c r="F308" s="202" t="s">
        <v>522</v>
      </c>
      <c r="G308" s="203" t="s">
        <v>192</v>
      </c>
      <c r="H308" s="204">
        <v>1</v>
      </c>
      <c r="I308" s="205"/>
      <c r="J308" s="206">
        <f>ROUND(I308*H308,2)</f>
        <v>0</v>
      </c>
      <c r="K308" s="202" t="s">
        <v>124</v>
      </c>
      <c r="L308" s="44"/>
      <c r="M308" s="207" t="s">
        <v>19</v>
      </c>
      <c r="N308" s="208" t="s">
        <v>44</v>
      </c>
      <c r="O308" s="84"/>
      <c r="P308" s="209">
        <f>O308*H308</f>
        <v>0</v>
      </c>
      <c r="Q308" s="209">
        <v>0</v>
      </c>
      <c r="R308" s="209">
        <f>Q308*H308</f>
        <v>0</v>
      </c>
      <c r="S308" s="209">
        <v>0</v>
      </c>
      <c r="T308" s="21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1" t="s">
        <v>153</v>
      </c>
      <c r="AT308" s="211" t="s">
        <v>120</v>
      </c>
      <c r="AU308" s="211" t="s">
        <v>135</v>
      </c>
      <c r="AY308" s="17" t="s">
        <v>117</v>
      </c>
      <c r="BE308" s="212">
        <f>IF(N308="základní",J308,0)</f>
        <v>0</v>
      </c>
      <c r="BF308" s="212">
        <f>IF(N308="snížená",J308,0)</f>
        <v>0</v>
      </c>
      <c r="BG308" s="212">
        <f>IF(N308="zákl. přenesená",J308,0)</f>
        <v>0</v>
      </c>
      <c r="BH308" s="212">
        <f>IF(N308="sníž. přenesená",J308,0)</f>
        <v>0</v>
      </c>
      <c r="BI308" s="212">
        <f>IF(N308="nulová",J308,0)</f>
        <v>0</v>
      </c>
      <c r="BJ308" s="17" t="s">
        <v>81</v>
      </c>
      <c r="BK308" s="212">
        <f>ROUND(I308*H308,2)</f>
        <v>0</v>
      </c>
      <c r="BL308" s="17" t="s">
        <v>153</v>
      </c>
      <c r="BM308" s="211" t="s">
        <v>523</v>
      </c>
    </row>
    <row r="309" s="2" customFormat="1">
      <c r="A309" s="38"/>
      <c r="B309" s="39"/>
      <c r="C309" s="40"/>
      <c r="D309" s="213" t="s">
        <v>127</v>
      </c>
      <c r="E309" s="40"/>
      <c r="F309" s="214" t="s">
        <v>524</v>
      </c>
      <c r="G309" s="40"/>
      <c r="H309" s="40"/>
      <c r="I309" s="215"/>
      <c r="J309" s="40"/>
      <c r="K309" s="40"/>
      <c r="L309" s="44"/>
      <c r="M309" s="216"/>
      <c r="N309" s="217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127</v>
      </c>
      <c r="AU309" s="17" t="s">
        <v>135</v>
      </c>
    </row>
    <row r="310" s="14" customFormat="1">
      <c r="A310" s="14"/>
      <c r="B310" s="240"/>
      <c r="C310" s="241"/>
      <c r="D310" s="220" t="s">
        <v>129</v>
      </c>
      <c r="E310" s="242" t="s">
        <v>19</v>
      </c>
      <c r="F310" s="243" t="s">
        <v>525</v>
      </c>
      <c r="G310" s="241"/>
      <c r="H310" s="242" t="s">
        <v>19</v>
      </c>
      <c r="I310" s="244"/>
      <c r="J310" s="241"/>
      <c r="K310" s="241"/>
      <c r="L310" s="245"/>
      <c r="M310" s="246"/>
      <c r="N310" s="247"/>
      <c r="O310" s="247"/>
      <c r="P310" s="247"/>
      <c r="Q310" s="247"/>
      <c r="R310" s="247"/>
      <c r="S310" s="247"/>
      <c r="T310" s="24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9" t="s">
        <v>129</v>
      </c>
      <c r="AU310" s="249" t="s">
        <v>135</v>
      </c>
      <c r="AV310" s="14" t="s">
        <v>81</v>
      </c>
      <c r="AW310" s="14" t="s">
        <v>34</v>
      </c>
      <c r="AX310" s="14" t="s">
        <v>73</v>
      </c>
      <c r="AY310" s="249" t="s">
        <v>117</v>
      </c>
    </row>
    <row r="311" s="13" customFormat="1">
      <c r="A311" s="13"/>
      <c r="B311" s="218"/>
      <c r="C311" s="219"/>
      <c r="D311" s="220" t="s">
        <v>129</v>
      </c>
      <c r="E311" s="221" t="s">
        <v>19</v>
      </c>
      <c r="F311" s="222" t="s">
        <v>81</v>
      </c>
      <c r="G311" s="219"/>
      <c r="H311" s="223">
        <v>1</v>
      </c>
      <c r="I311" s="224"/>
      <c r="J311" s="219"/>
      <c r="K311" s="219"/>
      <c r="L311" s="225"/>
      <c r="M311" s="226"/>
      <c r="N311" s="227"/>
      <c r="O311" s="227"/>
      <c r="P311" s="227"/>
      <c r="Q311" s="227"/>
      <c r="R311" s="227"/>
      <c r="S311" s="227"/>
      <c r="T311" s="22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9" t="s">
        <v>129</v>
      </c>
      <c r="AU311" s="229" t="s">
        <v>135</v>
      </c>
      <c r="AV311" s="13" t="s">
        <v>84</v>
      </c>
      <c r="AW311" s="13" t="s">
        <v>34</v>
      </c>
      <c r="AX311" s="13" t="s">
        <v>81</v>
      </c>
      <c r="AY311" s="229" t="s">
        <v>117</v>
      </c>
    </row>
    <row r="312" s="2" customFormat="1" ht="37.8" customHeight="1">
      <c r="A312" s="38"/>
      <c r="B312" s="39"/>
      <c r="C312" s="230" t="s">
        <v>526</v>
      </c>
      <c r="D312" s="230" t="s">
        <v>156</v>
      </c>
      <c r="E312" s="231" t="s">
        <v>527</v>
      </c>
      <c r="F312" s="232" t="s">
        <v>528</v>
      </c>
      <c r="G312" s="233" t="s">
        <v>192</v>
      </c>
      <c r="H312" s="234">
        <v>1</v>
      </c>
      <c r="I312" s="235"/>
      <c r="J312" s="236">
        <f>ROUND(I312*H312,2)</f>
        <v>0</v>
      </c>
      <c r="K312" s="232" t="s">
        <v>19</v>
      </c>
      <c r="L312" s="237"/>
      <c r="M312" s="238" t="s">
        <v>19</v>
      </c>
      <c r="N312" s="239" t="s">
        <v>44</v>
      </c>
      <c r="O312" s="84"/>
      <c r="P312" s="209">
        <f>O312*H312</f>
        <v>0</v>
      </c>
      <c r="Q312" s="209">
        <v>0.0011000000000000001</v>
      </c>
      <c r="R312" s="209">
        <f>Q312*H312</f>
        <v>0.0011000000000000001</v>
      </c>
      <c r="S312" s="209">
        <v>0</v>
      </c>
      <c r="T312" s="21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1" t="s">
        <v>159</v>
      </c>
      <c r="AT312" s="211" t="s">
        <v>156</v>
      </c>
      <c r="AU312" s="211" t="s">
        <v>135</v>
      </c>
      <c r="AY312" s="17" t="s">
        <v>117</v>
      </c>
      <c r="BE312" s="212">
        <f>IF(N312="základní",J312,0)</f>
        <v>0</v>
      </c>
      <c r="BF312" s="212">
        <f>IF(N312="snížená",J312,0)</f>
        <v>0</v>
      </c>
      <c r="BG312" s="212">
        <f>IF(N312="zákl. přenesená",J312,0)</f>
        <v>0</v>
      </c>
      <c r="BH312" s="212">
        <f>IF(N312="sníž. přenesená",J312,0)</f>
        <v>0</v>
      </c>
      <c r="BI312" s="212">
        <f>IF(N312="nulová",J312,0)</f>
        <v>0</v>
      </c>
      <c r="BJ312" s="17" t="s">
        <v>81</v>
      </c>
      <c r="BK312" s="212">
        <f>ROUND(I312*H312,2)</f>
        <v>0</v>
      </c>
      <c r="BL312" s="17" t="s">
        <v>153</v>
      </c>
      <c r="BM312" s="211" t="s">
        <v>529</v>
      </c>
    </row>
    <row r="313" s="2" customFormat="1" ht="16.5" customHeight="1">
      <c r="A313" s="38"/>
      <c r="B313" s="39"/>
      <c r="C313" s="200" t="s">
        <v>530</v>
      </c>
      <c r="D313" s="200" t="s">
        <v>120</v>
      </c>
      <c r="E313" s="201" t="s">
        <v>531</v>
      </c>
      <c r="F313" s="202" t="s">
        <v>532</v>
      </c>
      <c r="G313" s="203" t="s">
        <v>133</v>
      </c>
      <c r="H313" s="204">
        <v>1</v>
      </c>
      <c r="I313" s="205"/>
      <c r="J313" s="206">
        <f>ROUND(I313*H313,2)</f>
        <v>0</v>
      </c>
      <c r="K313" s="202" t="s">
        <v>19</v>
      </c>
      <c r="L313" s="44"/>
      <c r="M313" s="207" t="s">
        <v>19</v>
      </c>
      <c r="N313" s="208" t="s">
        <v>44</v>
      </c>
      <c r="O313" s="84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1" t="s">
        <v>153</v>
      </c>
      <c r="AT313" s="211" t="s">
        <v>120</v>
      </c>
      <c r="AU313" s="211" t="s">
        <v>135</v>
      </c>
      <c r="AY313" s="17" t="s">
        <v>117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7" t="s">
        <v>81</v>
      </c>
      <c r="BK313" s="212">
        <f>ROUND(I313*H313,2)</f>
        <v>0</v>
      </c>
      <c r="BL313" s="17" t="s">
        <v>153</v>
      </c>
      <c r="BM313" s="211" t="s">
        <v>533</v>
      </c>
    </row>
    <row r="314" s="2" customFormat="1" ht="16.5" customHeight="1">
      <c r="A314" s="38"/>
      <c r="B314" s="39"/>
      <c r="C314" s="200" t="s">
        <v>534</v>
      </c>
      <c r="D314" s="200" t="s">
        <v>120</v>
      </c>
      <c r="E314" s="201" t="s">
        <v>535</v>
      </c>
      <c r="F314" s="202" t="s">
        <v>536</v>
      </c>
      <c r="G314" s="203" t="s">
        <v>192</v>
      </c>
      <c r="H314" s="204">
        <v>1</v>
      </c>
      <c r="I314" s="205"/>
      <c r="J314" s="206">
        <f>ROUND(I314*H314,2)</f>
        <v>0</v>
      </c>
      <c r="K314" s="202" t="s">
        <v>19</v>
      </c>
      <c r="L314" s="44"/>
      <c r="M314" s="207" t="s">
        <v>19</v>
      </c>
      <c r="N314" s="208" t="s">
        <v>44</v>
      </c>
      <c r="O314" s="84"/>
      <c r="P314" s="209">
        <f>O314*H314</f>
        <v>0</v>
      </c>
      <c r="Q314" s="209">
        <v>0</v>
      </c>
      <c r="R314" s="209">
        <f>Q314*H314</f>
        <v>0</v>
      </c>
      <c r="S314" s="209">
        <v>0</v>
      </c>
      <c r="T314" s="21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1" t="s">
        <v>153</v>
      </c>
      <c r="AT314" s="211" t="s">
        <v>120</v>
      </c>
      <c r="AU314" s="211" t="s">
        <v>135</v>
      </c>
      <c r="AY314" s="17" t="s">
        <v>117</v>
      </c>
      <c r="BE314" s="212">
        <f>IF(N314="základní",J314,0)</f>
        <v>0</v>
      </c>
      <c r="BF314" s="212">
        <f>IF(N314="snížená",J314,0)</f>
        <v>0</v>
      </c>
      <c r="BG314" s="212">
        <f>IF(N314="zákl. přenesená",J314,0)</f>
        <v>0</v>
      </c>
      <c r="BH314" s="212">
        <f>IF(N314="sníž. přenesená",J314,0)</f>
        <v>0</v>
      </c>
      <c r="BI314" s="212">
        <f>IF(N314="nulová",J314,0)</f>
        <v>0</v>
      </c>
      <c r="BJ314" s="17" t="s">
        <v>81</v>
      </c>
      <c r="BK314" s="212">
        <f>ROUND(I314*H314,2)</f>
        <v>0</v>
      </c>
      <c r="BL314" s="17" t="s">
        <v>153</v>
      </c>
      <c r="BM314" s="211" t="s">
        <v>537</v>
      </c>
    </row>
    <row r="315" s="2" customFormat="1" ht="24.15" customHeight="1">
      <c r="A315" s="38"/>
      <c r="B315" s="39"/>
      <c r="C315" s="200" t="s">
        <v>538</v>
      </c>
      <c r="D315" s="200" t="s">
        <v>120</v>
      </c>
      <c r="E315" s="201" t="s">
        <v>440</v>
      </c>
      <c r="F315" s="202" t="s">
        <v>441</v>
      </c>
      <c r="G315" s="203" t="s">
        <v>143</v>
      </c>
      <c r="H315" s="204">
        <v>0.001</v>
      </c>
      <c r="I315" s="205"/>
      <c r="J315" s="206">
        <f>ROUND(I315*H315,2)</f>
        <v>0</v>
      </c>
      <c r="K315" s="202" t="s">
        <v>124</v>
      </c>
      <c r="L315" s="44"/>
      <c r="M315" s="207" t="s">
        <v>19</v>
      </c>
      <c r="N315" s="208" t="s">
        <v>44</v>
      </c>
      <c r="O315" s="84"/>
      <c r="P315" s="209">
        <f>O315*H315</f>
        <v>0</v>
      </c>
      <c r="Q315" s="209">
        <v>0</v>
      </c>
      <c r="R315" s="209">
        <f>Q315*H315</f>
        <v>0</v>
      </c>
      <c r="S315" s="209">
        <v>0</v>
      </c>
      <c r="T315" s="21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1" t="s">
        <v>153</v>
      </c>
      <c r="AT315" s="211" t="s">
        <v>120</v>
      </c>
      <c r="AU315" s="211" t="s">
        <v>135</v>
      </c>
      <c r="AY315" s="17" t="s">
        <v>117</v>
      </c>
      <c r="BE315" s="212">
        <f>IF(N315="základní",J315,0)</f>
        <v>0</v>
      </c>
      <c r="BF315" s="212">
        <f>IF(N315="snížená",J315,0)</f>
        <v>0</v>
      </c>
      <c r="BG315" s="212">
        <f>IF(N315="zákl. přenesená",J315,0)</f>
        <v>0</v>
      </c>
      <c r="BH315" s="212">
        <f>IF(N315="sníž. přenesená",J315,0)</f>
        <v>0</v>
      </c>
      <c r="BI315" s="212">
        <f>IF(N315="nulová",J315,0)</f>
        <v>0</v>
      </c>
      <c r="BJ315" s="17" t="s">
        <v>81</v>
      </c>
      <c r="BK315" s="212">
        <f>ROUND(I315*H315,2)</f>
        <v>0</v>
      </c>
      <c r="BL315" s="17" t="s">
        <v>153</v>
      </c>
      <c r="BM315" s="211" t="s">
        <v>539</v>
      </c>
    </row>
    <row r="316" s="2" customFormat="1">
      <c r="A316" s="38"/>
      <c r="B316" s="39"/>
      <c r="C316" s="40"/>
      <c r="D316" s="213" t="s">
        <v>127</v>
      </c>
      <c r="E316" s="40"/>
      <c r="F316" s="214" t="s">
        <v>443</v>
      </c>
      <c r="G316" s="40"/>
      <c r="H316" s="40"/>
      <c r="I316" s="215"/>
      <c r="J316" s="40"/>
      <c r="K316" s="40"/>
      <c r="L316" s="44"/>
      <c r="M316" s="216"/>
      <c r="N316" s="217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127</v>
      </c>
      <c r="AU316" s="17" t="s">
        <v>135</v>
      </c>
    </row>
    <row r="317" s="2" customFormat="1" ht="24.15" customHeight="1">
      <c r="A317" s="38"/>
      <c r="B317" s="39"/>
      <c r="C317" s="200" t="s">
        <v>540</v>
      </c>
      <c r="D317" s="200" t="s">
        <v>120</v>
      </c>
      <c r="E317" s="201" t="s">
        <v>445</v>
      </c>
      <c r="F317" s="202" t="s">
        <v>446</v>
      </c>
      <c r="G317" s="203" t="s">
        <v>143</v>
      </c>
      <c r="H317" s="204">
        <v>0.001</v>
      </c>
      <c r="I317" s="205"/>
      <c r="J317" s="206">
        <f>ROUND(I317*H317,2)</f>
        <v>0</v>
      </c>
      <c r="K317" s="202" t="s">
        <v>124</v>
      </c>
      <c r="L317" s="44"/>
      <c r="M317" s="207" t="s">
        <v>19</v>
      </c>
      <c r="N317" s="208" t="s">
        <v>44</v>
      </c>
      <c r="O317" s="84"/>
      <c r="P317" s="209">
        <f>O317*H317</f>
        <v>0</v>
      </c>
      <c r="Q317" s="209">
        <v>0</v>
      </c>
      <c r="R317" s="209">
        <f>Q317*H317</f>
        <v>0</v>
      </c>
      <c r="S317" s="209">
        <v>0</v>
      </c>
      <c r="T317" s="21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1" t="s">
        <v>153</v>
      </c>
      <c r="AT317" s="211" t="s">
        <v>120</v>
      </c>
      <c r="AU317" s="211" t="s">
        <v>135</v>
      </c>
      <c r="AY317" s="17" t="s">
        <v>117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17" t="s">
        <v>81</v>
      </c>
      <c r="BK317" s="212">
        <f>ROUND(I317*H317,2)</f>
        <v>0</v>
      </c>
      <c r="BL317" s="17" t="s">
        <v>153</v>
      </c>
      <c r="BM317" s="211" t="s">
        <v>541</v>
      </c>
    </row>
    <row r="318" s="2" customFormat="1">
      <c r="A318" s="38"/>
      <c r="B318" s="39"/>
      <c r="C318" s="40"/>
      <c r="D318" s="213" t="s">
        <v>127</v>
      </c>
      <c r="E318" s="40"/>
      <c r="F318" s="214" t="s">
        <v>448</v>
      </c>
      <c r="G318" s="40"/>
      <c r="H318" s="40"/>
      <c r="I318" s="215"/>
      <c r="J318" s="40"/>
      <c r="K318" s="40"/>
      <c r="L318" s="44"/>
      <c r="M318" s="250"/>
      <c r="N318" s="251"/>
      <c r="O318" s="252"/>
      <c r="P318" s="252"/>
      <c r="Q318" s="252"/>
      <c r="R318" s="252"/>
      <c r="S318" s="252"/>
      <c r="T318" s="253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127</v>
      </c>
      <c r="AU318" s="17" t="s">
        <v>135</v>
      </c>
    </row>
    <row r="319" s="2" customFormat="1" ht="6.96" customHeight="1">
      <c r="A319" s="38"/>
      <c r="B319" s="59"/>
      <c r="C319" s="60"/>
      <c r="D319" s="60"/>
      <c r="E319" s="60"/>
      <c r="F319" s="60"/>
      <c r="G319" s="60"/>
      <c r="H319" s="60"/>
      <c r="I319" s="60"/>
      <c r="J319" s="60"/>
      <c r="K319" s="60"/>
      <c r="L319" s="44"/>
      <c r="M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</row>
  </sheetData>
  <sheetProtection sheet="1" autoFilter="0" formatColumns="0" formatRows="0" objects="1" scenarios="1" spinCount="100000" saltValue="W3G4hiN9GQJNcsqibw4ZjpRycRnY+idcO3KdPfniI4kqosyc47aiZNSC8Jli0kdPZJP18mArBuuIQiTuVUcHlg==" hashValue="yjxd7bJGsX06c6/LOi+8W442ZJeM9HfN5Ch7EJ1c5GJufZIW0IyTrxpmok9BajKOGiwbVStCRwoVMcLLfDz4Zg==" algorithmName="SHA-512" password="CC35"/>
  <autoFilter ref="C87:K31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2/949101111"/>
    <hyperlink ref="F98" r:id="rId2" display="https://podminky.urs.cz/item/CS_URS_2022_02/998017002"/>
    <hyperlink ref="F107" r:id="rId3" display="https://podminky.urs.cz/item/CS_URS_2022_02/998713101"/>
    <hyperlink ref="F109" r:id="rId4" display="https://podminky.urs.cz/item/CS_URS_2022_02/998713193"/>
    <hyperlink ref="F149" r:id="rId5" display="https://podminky.urs.cz/item/CS_URS_2022_02/751344112"/>
    <hyperlink ref="F154" r:id="rId6" display="https://podminky.urs.cz/item/CS_URS_2022_02/751344113"/>
    <hyperlink ref="F159" r:id="rId7" display="https://podminky.urs.cz/item/CS_URS_2022_02/751344113"/>
    <hyperlink ref="F164" r:id="rId8" display="https://podminky.urs.cz/item/CS_URS_2022_02/751514678"/>
    <hyperlink ref="F169" r:id="rId9" display="https://podminky.urs.cz/item/CS_URS_2022_02/751514679"/>
    <hyperlink ref="F174" r:id="rId10" display="https://podminky.urs.cz/item/CS_URS_2022_02/751514679"/>
    <hyperlink ref="F179" r:id="rId11" display="https://podminky.urs.cz/item/CS_URS_2022_02/751514679"/>
    <hyperlink ref="F184" r:id="rId12" display="https://podminky.urs.cz/item/CS_URS_2022_02/751311321"/>
    <hyperlink ref="F189" r:id="rId13" display="https://podminky.urs.cz/item/CS_URS_2022_02/751311321"/>
    <hyperlink ref="F194" r:id="rId14" display="https://podminky.urs.cz/item/CS_URS_2022_02/751311321"/>
    <hyperlink ref="F199" r:id="rId15" display="https://podminky.urs.cz/item/CS_URS_2022_02/751322012"/>
    <hyperlink ref="F204" r:id="rId16" display="https://podminky.urs.cz/item/CS_URS_2022_02/751322011"/>
    <hyperlink ref="F209" r:id="rId17" display="https://podminky.urs.cz/item/CS_URS_2022_02/751322012"/>
    <hyperlink ref="F214" r:id="rId18" display="https://podminky.urs.cz/item/CS_URS_2022_02/751398056"/>
    <hyperlink ref="F219" r:id="rId19" display="https://podminky.urs.cz/item/CS_URS_2022_02/751511003"/>
    <hyperlink ref="F233" r:id="rId20" display="https://podminky.urs.cz/item/CS_URS_2022_02/751514212"/>
    <hyperlink ref="F238" r:id="rId21" display="https://podminky.urs.cz/item/CS_URS_2022_02/751514212"/>
    <hyperlink ref="F243" r:id="rId22" display="https://podminky.urs.cz/item/CS_URS_2022_02/751514414"/>
    <hyperlink ref="F248" r:id="rId23" display="https://podminky.urs.cz/item/CS_URS_2022_02/751510041"/>
    <hyperlink ref="F252" r:id="rId24" display="https://podminky.urs.cz/item/CS_URS_2022_02/751510042"/>
    <hyperlink ref="F258" r:id="rId25" display="https://podminky.urs.cz/item/CS_URS_2022_02/998751101"/>
    <hyperlink ref="F260" r:id="rId26" display="https://podminky.urs.cz/item/CS_URS_2022_02/998751191"/>
    <hyperlink ref="F263" r:id="rId27" display="https://podminky.urs.cz/item/CS_URS_2022_02/751133011"/>
    <hyperlink ref="F269" r:id="rId28" display="https://podminky.urs.cz/item/CS_URS_2022_02/751344111"/>
    <hyperlink ref="F274" r:id="rId29" display="https://podminky.urs.cz/item/CS_URS_2022_02/751514678"/>
    <hyperlink ref="F279" r:id="rId30" display="https://podminky.urs.cz/item/CS_URS_2022_02/751514678"/>
    <hyperlink ref="F284" r:id="rId31" display="https://podminky.urs.cz/item/CS_URS_2022_02/751322011"/>
    <hyperlink ref="F289" r:id="rId32" display="https://podminky.urs.cz/item/CS_URS_2022_02/751398041"/>
    <hyperlink ref="F294" r:id="rId33" display="https://podminky.urs.cz/item/CS_URS_2022_02/751510041"/>
    <hyperlink ref="F298" r:id="rId34" display="https://podminky.urs.cz/item/CS_URS_2022_02/751510042"/>
    <hyperlink ref="F304" r:id="rId35" display="https://podminky.urs.cz/item/CS_URS_2022_02/998751101"/>
    <hyperlink ref="F306" r:id="rId36" display="https://podminky.urs.cz/item/CS_URS_2022_02/998751191"/>
    <hyperlink ref="F309" r:id="rId37" display="https://podminky.urs.cz/item/CS_URS_2022_02/751111012"/>
    <hyperlink ref="F316" r:id="rId38" display="https://podminky.urs.cz/item/CS_URS_2022_02/998751101"/>
    <hyperlink ref="F318" r:id="rId39" display="https://podminky.urs.cz/item/CS_URS_2022_02/998751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4" customWidth="1"/>
    <col min="2" max="2" width="1.667969" style="254" customWidth="1"/>
    <col min="3" max="4" width="5" style="254" customWidth="1"/>
    <col min="5" max="5" width="11.66016" style="254" customWidth="1"/>
    <col min="6" max="6" width="9.160156" style="254" customWidth="1"/>
    <col min="7" max="7" width="5" style="254" customWidth="1"/>
    <col min="8" max="8" width="77.83203" style="254" customWidth="1"/>
    <col min="9" max="10" width="20" style="254" customWidth="1"/>
    <col min="11" max="11" width="1.667969" style="254" customWidth="1"/>
  </cols>
  <sheetData>
    <row r="1" s="1" customFormat="1" ht="37.5" customHeight="1"/>
    <row r="2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="15" customFormat="1" ht="45" customHeight="1">
      <c r="B3" s="258"/>
      <c r="C3" s="259" t="s">
        <v>542</v>
      </c>
      <c r="D3" s="259"/>
      <c r="E3" s="259"/>
      <c r="F3" s="259"/>
      <c r="G3" s="259"/>
      <c r="H3" s="259"/>
      <c r="I3" s="259"/>
      <c r="J3" s="259"/>
      <c r="K3" s="260"/>
    </row>
    <row r="4" s="1" customFormat="1" ht="25.5" customHeight="1">
      <c r="B4" s="261"/>
      <c r="C4" s="262" t="s">
        <v>543</v>
      </c>
      <c r="D4" s="262"/>
      <c r="E4" s="262"/>
      <c r="F4" s="262"/>
      <c r="G4" s="262"/>
      <c r="H4" s="262"/>
      <c r="I4" s="262"/>
      <c r="J4" s="262"/>
      <c r="K4" s="263"/>
    </row>
    <row r="5" s="1" customFormat="1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s="1" customFormat="1" ht="15" customHeight="1">
      <c r="B6" s="261"/>
      <c r="C6" s="265" t="s">
        <v>544</v>
      </c>
      <c r="D6" s="265"/>
      <c r="E6" s="265"/>
      <c r="F6" s="265"/>
      <c r="G6" s="265"/>
      <c r="H6" s="265"/>
      <c r="I6" s="265"/>
      <c r="J6" s="265"/>
      <c r="K6" s="263"/>
    </row>
    <row r="7" s="1" customFormat="1" ht="15" customHeight="1">
      <c r="B7" s="266"/>
      <c r="C7" s="265" t="s">
        <v>545</v>
      </c>
      <c r="D7" s="265"/>
      <c r="E7" s="265"/>
      <c r="F7" s="265"/>
      <c r="G7" s="265"/>
      <c r="H7" s="265"/>
      <c r="I7" s="265"/>
      <c r="J7" s="265"/>
      <c r="K7" s="263"/>
    </row>
    <row r="8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="1" customFormat="1" ht="15" customHeight="1">
      <c r="B9" s="266"/>
      <c r="C9" s="265" t="s">
        <v>546</v>
      </c>
      <c r="D9" s="265"/>
      <c r="E9" s="265"/>
      <c r="F9" s="265"/>
      <c r="G9" s="265"/>
      <c r="H9" s="265"/>
      <c r="I9" s="265"/>
      <c r="J9" s="265"/>
      <c r="K9" s="263"/>
    </row>
    <row r="10" s="1" customFormat="1" ht="15" customHeight="1">
      <c r="B10" s="266"/>
      <c r="C10" s="265"/>
      <c r="D10" s="265" t="s">
        <v>547</v>
      </c>
      <c r="E10" s="265"/>
      <c r="F10" s="265"/>
      <c r="G10" s="265"/>
      <c r="H10" s="265"/>
      <c r="I10" s="265"/>
      <c r="J10" s="265"/>
      <c r="K10" s="263"/>
    </row>
    <row r="11" s="1" customFormat="1" ht="15" customHeight="1">
      <c r="B11" s="266"/>
      <c r="C11" s="267"/>
      <c r="D11" s="265" t="s">
        <v>548</v>
      </c>
      <c r="E11" s="265"/>
      <c r="F11" s="265"/>
      <c r="G11" s="265"/>
      <c r="H11" s="265"/>
      <c r="I11" s="265"/>
      <c r="J11" s="265"/>
      <c r="K11" s="263"/>
    </row>
    <row r="12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="1" customFormat="1" ht="15" customHeight="1">
      <c r="B13" s="266"/>
      <c r="C13" s="267"/>
      <c r="D13" s="268" t="s">
        <v>549</v>
      </c>
      <c r="E13" s="265"/>
      <c r="F13" s="265"/>
      <c r="G13" s="265"/>
      <c r="H13" s="265"/>
      <c r="I13" s="265"/>
      <c r="J13" s="265"/>
      <c r="K13" s="263"/>
    </row>
    <row r="14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="1" customFormat="1" ht="15" customHeight="1">
      <c r="B15" s="266"/>
      <c r="C15" s="267"/>
      <c r="D15" s="265" t="s">
        <v>550</v>
      </c>
      <c r="E15" s="265"/>
      <c r="F15" s="265"/>
      <c r="G15" s="265"/>
      <c r="H15" s="265"/>
      <c r="I15" s="265"/>
      <c r="J15" s="265"/>
      <c r="K15" s="263"/>
    </row>
    <row r="16" s="1" customFormat="1" ht="15" customHeight="1">
      <c r="B16" s="266"/>
      <c r="C16" s="267"/>
      <c r="D16" s="265" t="s">
        <v>551</v>
      </c>
      <c r="E16" s="265"/>
      <c r="F16" s="265"/>
      <c r="G16" s="265"/>
      <c r="H16" s="265"/>
      <c r="I16" s="265"/>
      <c r="J16" s="265"/>
      <c r="K16" s="263"/>
    </row>
    <row r="17" s="1" customFormat="1" ht="15" customHeight="1">
      <c r="B17" s="266"/>
      <c r="C17" s="267"/>
      <c r="D17" s="265" t="s">
        <v>552</v>
      </c>
      <c r="E17" s="265"/>
      <c r="F17" s="265"/>
      <c r="G17" s="265"/>
      <c r="H17" s="265"/>
      <c r="I17" s="265"/>
      <c r="J17" s="265"/>
      <c r="K17" s="263"/>
    </row>
    <row r="18" s="1" customFormat="1" ht="15" customHeight="1">
      <c r="B18" s="266"/>
      <c r="C18" s="267"/>
      <c r="D18" s="267"/>
      <c r="E18" s="269" t="s">
        <v>80</v>
      </c>
      <c r="F18" s="265" t="s">
        <v>553</v>
      </c>
      <c r="G18" s="265"/>
      <c r="H18" s="265"/>
      <c r="I18" s="265"/>
      <c r="J18" s="265"/>
      <c r="K18" s="263"/>
    </row>
    <row r="19" s="1" customFormat="1" ht="15" customHeight="1">
      <c r="B19" s="266"/>
      <c r="C19" s="267"/>
      <c r="D19" s="267"/>
      <c r="E19" s="269" t="s">
        <v>554</v>
      </c>
      <c r="F19" s="265" t="s">
        <v>555</v>
      </c>
      <c r="G19" s="265"/>
      <c r="H19" s="265"/>
      <c r="I19" s="265"/>
      <c r="J19" s="265"/>
      <c r="K19" s="263"/>
    </row>
    <row r="20" s="1" customFormat="1" ht="15" customHeight="1">
      <c r="B20" s="266"/>
      <c r="C20" s="267"/>
      <c r="D20" s="267"/>
      <c r="E20" s="269" t="s">
        <v>556</v>
      </c>
      <c r="F20" s="265" t="s">
        <v>557</v>
      </c>
      <c r="G20" s="265"/>
      <c r="H20" s="265"/>
      <c r="I20" s="265"/>
      <c r="J20" s="265"/>
      <c r="K20" s="263"/>
    </row>
    <row r="21" s="1" customFormat="1" ht="15" customHeight="1">
      <c r="B21" s="266"/>
      <c r="C21" s="267"/>
      <c r="D21" s="267"/>
      <c r="E21" s="269" t="s">
        <v>558</v>
      </c>
      <c r="F21" s="265" t="s">
        <v>559</v>
      </c>
      <c r="G21" s="265"/>
      <c r="H21" s="265"/>
      <c r="I21" s="265"/>
      <c r="J21" s="265"/>
      <c r="K21" s="263"/>
    </row>
    <row r="22" s="1" customFormat="1" ht="15" customHeight="1">
      <c r="B22" s="266"/>
      <c r="C22" s="267"/>
      <c r="D22" s="267"/>
      <c r="E22" s="269" t="s">
        <v>560</v>
      </c>
      <c r="F22" s="265" t="s">
        <v>561</v>
      </c>
      <c r="G22" s="265"/>
      <c r="H22" s="265"/>
      <c r="I22" s="265"/>
      <c r="J22" s="265"/>
      <c r="K22" s="263"/>
    </row>
    <row r="23" s="1" customFormat="1" ht="15" customHeight="1">
      <c r="B23" s="266"/>
      <c r="C23" s="267"/>
      <c r="D23" s="267"/>
      <c r="E23" s="269" t="s">
        <v>562</v>
      </c>
      <c r="F23" s="265" t="s">
        <v>563</v>
      </c>
      <c r="G23" s="265"/>
      <c r="H23" s="265"/>
      <c r="I23" s="265"/>
      <c r="J23" s="265"/>
      <c r="K23" s="263"/>
    </row>
    <row r="24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="1" customFormat="1" ht="15" customHeight="1">
      <c r="B25" s="266"/>
      <c r="C25" s="265" t="s">
        <v>564</v>
      </c>
      <c r="D25" s="265"/>
      <c r="E25" s="265"/>
      <c r="F25" s="265"/>
      <c r="G25" s="265"/>
      <c r="H25" s="265"/>
      <c r="I25" s="265"/>
      <c r="J25" s="265"/>
      <c r="K25" s="263"/>
    </row>
    <row r="26" s="1" customFormat="1" ht="15" customHeight="1">
      <c r="B26" s="266"/>
      <c r="C26" s="265" t="s">
        <v>565</v>
      </c>
      <c r="D26" s="265"/>
      <c r="E26" s="265"/>
      <c r="F26" s="265"/>
      <c r="G26" s="265"/>
      <c r="H26" s="265"/>
      <c r="I26" s="265"/>
      <c r="J26" s="265"/>
      <c r="K26" s="263"/>
    </row>
    <row r="27" s="1" customFormat="1" ht="15" customHeight="1">
      <c r="B27" s="266"/>
      <c r="C27" s="265"/>
      <c r="D27" s="265" t="s">
        <v>566</v>
      </c>
      <c r="E27" s="265"/>
      <c r="F27" s="265"/>
      <c r="G27" s="265"/>
      <c r="H27" s="265"/>
      <c r="I27" s="265"/>
      <c r="J27" s="265"/>
      <c r="K27" s="263"/>
    </row>
    <row r="28" s="1" customFormat="1" ht="15" customHeight="1">
      <c r="B28" s="266"/>
      <c r="C28" s="267"/>
      <c r="D28" s="265" t="s">
        <v>567</v>
      </c>
      <c r="E28" s="265"/>
      <c r="F28" s="265"/>
      <c r="G28" s="265"/>
      <c r="H28" s="265"/>
      <c r="I28" s="265"/>
      <c r="J28" s="265"/>
      <c r="K28" s="263"/>
    </row>
    <row r="29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="1" customFormat="1" ht="15" customHeight="1">
      <c r="B30" s="266"/>
      <c r="C30" s="267"/>
      <c r="D30" s="265" t="s">
        <v>568</v>
      </c>
      <c r="E30" s="265"/>
      <c r="F30" s="265"/>
      <c r="G30" s="265"/>
      <c r="H30" s="265"/>
      <c r="I30" s="265"/>
      <c r="J30" s="265"/>
      <c r="K30" s="263"/>
    </row>
    <row r="31" s="1" customFormat="1" ht="15" customHeight="1">
      <c r="B31" s="266"/>
      <c r="C31" s="267"/>
      <c r="D31" s="265" t="s">
        <v>569</v>
      </c>
      <c r="E31" s="265"/>
      <c r="F31" s="265"/>
      <c r="G31" s="265"/>
      <c r="H31" s="265"/>
      <c r="I31" s="265"/>
      <c r="J31" s="265"/>
      <c r="K31" s="263"/>
    </row>
    <row r="32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="1" customFormat="1" ht="15" customHeight="1">
      <c r="B33" s="266"/>
      <c r="C33" s="267"/>
      <c r="D33" s="265" t="s">
        <v>570</v>
      </c>
      <c r="E33" s="265"/>
      <c r="F33" s="265"/>
      <c r="G33" s="265"/>
      <c r="H33" s="265"/>
      <c r="I33" s="265"/>
      <c r="J33" s="265"/>
      <c r="K33" s="263"/>
    </row>
    <row r="34" s="1" customFormat="1" ht="15" customHeight="1">
      <c r="B34" s="266"/>
      <c r="C34" s="267"/>
      <c r="D34" s="265" t="s">
        <v>571</v>
      </c>
      <c r="E34" s="265"/>
      <c r="F34" s="265"/>
      <c r="G34" s="265"/>
      <c r="H34" s="265"/>
      <c r="I34" s="265"/>
      <c r="J34" s="265"/>
      <c r="K34" s="263"/>
    </row>
    <row r="35" s="1" customFormat="1" ht="15" customHeight="1">
      <c r="B35" s="266"/>
      <c r="C35" s="267"/>
      <c r="D35" s="265" t="s">
        <v>572</v>
      </c>
      <c r="E35" s="265"/>
      <c r="F35" s="265"/>
      <c r="G35" s="265"/>
      <c r="H35" s="265"/>
      <c r="I35" s="265"/>
      <c r="J35" s="265"/>
      <c r="K35" s="263"/>
    </row>
    <row r="36" s="1" customFormat="1" ht="15" customHeight="1">
      <c r="B36" s="266"/>
      <c r="C36" s="267"/>
      <c r="D36" s="265"/>
      <c r="E36" s="268" t="s">
        <v>103</v>
      </c>
      <c r="F36" s="265"/>
      <c r="G36" s="265" t="s">
        <v>573</v>
      </c>
      <c r="H36" s="265"/>
      <c r="I36" s="265"/>
      <c r="J36" s="265"/>
      <c r="K36" s="263"/>
    </row>
    <row r="37" s="1" customFormat="1" ht="30.75" customHeight="1">
      <c r="B37" s="266"/>
      <c r="C37" s="267"/>
      <c r="D37" s="265"/>
      <c r="E37" s="268" t="s">
        <v>574</v>
      </c>
      <c r="F37" s="265"/>
      <c r="G37" s="265" t="s">
        <v>575</v>
      </c>
      <c r="H37" s="265"/>
      <c r="I37" s="265"/>
      <c r="J37" s="265"/>
      <c r="K37" s="263"/>
    </row>
    <row r="38" s="1" customFormat="1" ht="15" customHeight="1">
      <c r="B38" s="266"/>
      <c r="C38" s="267"/>
      <c r="D38" s="265"/>
      <c r="E38" s="268" t="s">
        <v>54</v>
      </c>
      <c r="F38" s="265"/>
      <c r="G38" s="265" t="s">
        <v>576</v>
      </c>
      <c r="H38" s="265"/>
      <c r="I38" s="265"/>
      <c r="J38" s="265"/>
      <c r="K38" s="263"/>
    </row>
    <row r="39" s="1" customFormat="1" ht="15" customHeight="1">
      <c r="B39" s="266"/>
      <c r="C39" s="267"/>
      <c r="D39" s="265"/>
      <c r="E39" s="268" t="s">
        <v>55</v>
      </c>
      <c r="F39" s="265"/>
      <c r="G39" s="265" t="s">
        <v>577</v>
      </c>
      <c r="H39" s="265"/>
      <c r="I39" s="265"/>
      <c r="J39" s="265"/>
      <c r="K39" s="263"/>
    </row>
    <row r="40" s="1" customFormat="1" ht="15" customHeight="1">
      <c r="B40" s="266"/>
      <c r="C40" s="267"/>
      <c r="D40" s="265"/>
      <c r="E40" s="268" t="s">
        <v>104</v>
      </c>
      <c r="F40" s="265"/>
      <c r="G40" s="265" t="s">
        <v>578</v>
      </c>
      <c r="H40" s="265"/>
      <c r="I40" s="265"/>
      <c r="J40" s="265"/>
      <c r="K40" s="263"/>
    </row>
    <row r="41" s="1" customFormat="1" ht="15" customHeight="1">
      <c r="B41" s="266"/>
      <c r="C41" s="267"/>
      <c r="D41" s="265"/>
      <c r="E41" s="268" t="s">
        <v>105</v>
      </c>
      <c r="F41" s="265"/>
      <c r="G41" s="265" t="s">
        <v>579</v>
      </c>
      <c r="H41" s="265"/>
      <c r="I41" s="265"/>
      <c r="J41" s="265"/>
      <c r="K41" s="263"/>
    </row>
    <row r="42" s="1" customFormat="1" ht="15" customHeight="1">
      <c r="B42" s="266"/>
      <c r="C42" s="267"/>
      <c r="D42" s="265"/>
      <c r="E42" s="268" t="s">
        <v>580</v>
      </c>
      <c r="F42" s="265"/>
      <c r="G42" s="265" t="s">
        <v>581</v>
      </c>
      <c r="H42" s="265"/>
      <c r="I42" s="265"/>
      <c r="J42" s="265"/>
      <c r="K42" s="263"/>
    </row>
    <row r="43" s="1" customFormat="1" ht="15" customHeight="1">
      <c r="B43" s="266"/>
      <c r="C43" s="267"/>
      <c r="D43" s="265"/>
      <c r="E43" s="268"/>
      <c r="F43" s="265"/>
      <c r="G43" s="265" t="s">
        <v>582</v>
      </c>
      <c r="H43" s="265"/>
      <c r="I43" s="265"/>
      <c r="J43" s="265"/>
      <c r="K43" s="263"/>
    </row>
    <row r="44" s="1" customFormat="1" ht="15" customHeight="1">
      <c r="B44" s="266"/>
      <c r="C44" s="267"/>
      <c r="D44" s="265"/>
      <c r="E44" s="268" t="s">
        <v>583</v>
      </c>
      <c r="F44" s="265"/>
      <c r="G44" s="265" t="s">
        <v>584</v>
      </c>
      <c r="H44" s="265"/>
      <c r="I44" s="265"/>
      <c r="J44" s="265"/>
      <c r="K44" s="263"/>
    </row>
    <row r="45" s="1" customFormat="1" ht="15" customHeight="1">
      <c r="B45" s="266"/>
      <c r="C45" s="267"/>
      <c r="D45" s="265"/>
      <c r="E45" s="268" t="s">
        <v>107</v>
      </c>
      <c r="F45" s="265"/>
      <c r="G45" s="265" t="s">
        <v>585</v>
      </c>
      <c r="H45" s="265"/>
      <c r="I45" s="265"/>
      <c r="J45" s="265"/>
      <c r="K45" s="263"/>
    </row>
    <row r="46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="1" customFormat="1" ht="15" customHeight="1">
      <c r="B47" s="266"/>
      <c r="C47" s="267"/>
      <c r="D47" s="265" t="s">
        <v>586</v>
      </c>
      <c r="E47" s="265"/>
      <c r="F47" s="265"/>
      <c r="G47" s="265"/>
      <c r="H47" s="265"/>
      <c r="I47" s="265"/>
      <c r="J47" s="265"/>
      <c r="K47" s="263"/>
    </row>
    <row r="48" s="1" customFormat="1" ht="15" customHeight="1">
      <c r="B48" s="266"/>
      <c r="C48" s="267"/>
      <c r="D48" s="267"/>
      <c r="E48" s="265" t="s">
        <v>587</v>
      </c>
      <c r="F48" s="265"/>
      <c r="G48" s="265"/>
      <c r="H48" s="265"/>
      <c r="I48" s="265"/>
      <c r="J48" s="265"/>
      <c r="K48" s="263"/>
    </row>
    <row r="49" s="1" customFormat="1" ht="15" customHeight="1">
      <c r="B49" s="266"/>
      <c r="C49" s="267"/>
      <c r="D49" s="267"/>
      <c r="E49" s="265" t="s">
        <v>588</v>
      </c>
      <c r="F49" s="265"/>
      <c r="G49" s="265"/>
      <c r="H49" s="265"/>
      <c r="I49" s="265"/>
      <c r="J49" s="265"/>
      <c r="K49" s="263"/>
    </row>
    <row r="50" s="1" customFormat="1" ht="15" customHeight="1">
      <c r="B50" s="266"/>
      <c r="C50" s="267"/>
      <c r="D50" s="267"/>
      <c r="E50" s="265" t="s">
        <v>589</v>
      </c>
      <c r="F50" s="265"/>
      <c r="G50" s="265"/>
      <c r="H50" s="265"/>
      <c r="I50" s="265"/>
      <c r="J50" s="265"/>
      <c r="K50" s="263"/>
    </row>
    <row r="51" s="1" customFormat="1" ht="15" customHeight="1">
      <c r="B51" s="266"/>
      <c r="C51" s="267"/>
      <c r="D51" s="265" t="s">
        <v>590</v>
      </c>
      <c r="E51" s="265"/>
      <c r="F51" s="265"/>
      <c r="G51" s="265"/>
      <c r="H51" s="265"/>
      <c r="I51" s="265"/>
      <c r="J51" s="265"/>
      <c r="K51" s="263"/>
    </row>
    <row r="52" s="1" customFormat="1" ht="25.5" customHeight="1">
      <c r="B52" s="261"/>
      <c r="C52" s="262" t="s">
        <v>591</v>
      </c>
      <c r="D52" s="262"/>
      <c r="E52" s="262"/>
      <c r="F52" s="262"/>
      <c r="G52" s="262"/>
      <c r="H52" s="262"/>
      <c r="I52" s="262"/>
      <c r="J52" s="262"/>
      <c r="K52" s="263"/>
    </row>
    <row r="53" s="1" customFormat="1" ht="5.25" customHeight="1">
      <c r="B53" s="261"/>
      <c r="C53" s="264"/>
      <c r="D53" s="264"/>
      <c r="E53" s="264"/>
      <c r="F53" s="264"/>
      <c r="G53" s="264"/>
      <c r="H53" s="264"/>
      <c r="I53" s="264"/>
      <c r="J53" s="264"/>
      <c r="K53" s="263"/>
    </row>
    <row r="54" s="1" customFormat="1" ht="15" customHeight="1">
      <c r="B54" s="261"/>
      <c r="C54" s="265" t="s">
        <v>592</v>
      </c>
      <c r="D54" s="265"/>
      <c r="E54" s="265"/>
      <c r="F54" s="265"/>
      <c r="G54" s="265"/>
      <c r="H54" s="265"/>
      <c r="I54" s="265"/>
      <c r="J54" s="265"/>
      <c r="K54" s="263"/>
    </row>
    <row r="55" s="1" customFormat="1" ht="15" customHeight="1">
      <c r="B55" s="261"/>
      <c r="C55" s="265" t="s">
        <v>593</v>
      </c>
      <c r="D55" s="265"/>
      <c r="E55" s="265"/>
      <c r="F55" s="265"/>
      <c r="G55" s="265"/>
      <c r="H55" s="265"/>
      <c r="I55" s="265"/>
      <c r="J55" s="265"/>
      <c r="K55" s="263"/>
    </row>
    <row r="56" s="1" customFormat="1" ht="12.75" customHeight="1">
      <c r="B56" s="261"/>
      <c r="C56" s="265"/>
      <c r="D56" s="265"/>
      <c r="E56" s="265"/>
      <c r="F56" s="265"/>
      <c r="G56" s="265"/>
      <c r="H56" s="265"/>
      <c r="I56" s="265"/>
      <c r="J56" s="265"/>
      <c r="K56" s="263"/>
    </row>
    <row r="57" s="1" customFormat="1" ht="15" customHeight="1">
      <c r="B57" s="261"/>
      <c r="C57" s="265" t="s">
        <v>594</v>
      </c>
      <c r="D57" s="265"/>
      <c r="E57" s="265"/>
      <c r="F57" s="265"/>
      <c r="G57" s="265"/>
      <c r="H57" s="265"/>
      <c r="I57" s="265"/>
      <c r="J57" s="265"/>
      <c r="K57" s="263"/>
    </row>
    <row r="58" s="1" customFormat="1" ht="15" customHeight="1">
      <c r="B58" s="261"/>
      <c r="C58" s="267"/>
      <c r="D58" s="265" t="s">
        <v>595</v>
      </c>
      <c r="E58" s="265"/>
      <c r="F58" s="265"/>
      <c r="G58" s="265"/>
      <c r="H58" s="265"/>
      <c r="I58" s="265"/>
      <c r="J58" s="265"/>
      <c r="K58" s="263"/>
    </row>
    <row r="59" s="1" customFormat="1" ht="15" customHeight="1">
      <c r="B59" s="261"/>
      <c r="C59" s="267"/>
      <c r="D59" s="265" t="s">
        <v>596</v>
      </c>
      <c r="E59" s="265"/>
      <c r="F59" s="265"/>
      <c r="G59" s="265"/>
      <c r="H59" s="265"/>
      <c r="I59" s="265"/>
      <c r="J59" s="265"/>
      <c r="K59" s="263"/>
    </row>
    <row r="60" s="1" customFormat="1" ht="15" customHeight="1">
      <c r="B60" s="261"/>
      <c r="C60" s="267"/>
      <c r="D60" s="265" t="s">
        <v>597</v>
      </c>
      <c r="E60" s="265"/>
      <c r="F60" s="265"/>
      <c r="G60" s="265"/>
      <c r="H60" s="265"/>
      <c r="I60" s="265"/>
      <c r="J60" s="265"/>
      <c r="K60" s="263"/>
    </row>
    <row r="61" s="1" customFormat="1" ht="15" customHeight="1">
      <c r="B61" s="261"/>
      <c r="C61" s="267"/>
      <c r="D61" s="265" t="s">
        <v>598</v>
      </c>
      <c r="E61" s="265"/>
      <c r="F61" s="265"/>
      <c r="G61" s="265"/>
      <c r="H61" s="265"/>
      <c r="I61" s="265"/>
      <c r="J61" s="265"/>
      <c r="K61" s="263"/>
    </row>
    <row r="62" s="1" customFormat="1" ht="15" customHeight="1">
      <c r="B62" s="261"/>
      <c r="C62" s="267"/>
      <c r="D62" s="270" t="s">
        <v>599</v>
      </c>
      <c r="E62" s="270"/>
      <c r="F62" s="270"/>
      <c r="G62" s="270"/>
      <c r="H62" s="270"/>
      <c r="I62" s="270"/>
      <c r="J62" s="270"/>
      <c r="K62" s="263"/>
    </row>
    <row r="63" s="1" customFormat="1" ht="15" customHeight="1">
      <c r="B63" s="261"/>
      <c r="C63" s="267"/>
      <c r="D63" s="265" t="s">
        <v>600</v>
      </c>
      <c r="E63" s="265"/>
      <c r="F63" s="265"/>
      <c r="G63" s="265"/>
      <c r="H63" s="265"/>
      <c r="I63" s="265"/>
      <c r="J63" s="265"/>
      <c r="K63" s="263"/>
    </row>
    <row r="64" s="1" customFormat="1" ht="12.75" customHeight="1">
      <c r="B64" s="261"/>
      <c r="C64" s="267"/>
      <c r="D64" s="267"/>
      <c r="E64" s="271"/>
      <c r="F64" s="267"/>
      <c r="G64" s="267"/>
      <c r="H64" s="267"/>
      <c r="I64" s="267"/>
      <c r="J64" s="267"/>
      <c r="K64" s="263"/>
    </row>
    <row r="65" s="1" customFormat="1" ht="15" customHeight="1">
      <c r="B65" s="261"/>
      <c r="C65" s="267"/>
      <c r="D65" s="265" t="s">
        <v>601</v>
      </c>
      <c r="E65" s="265"/>
      <c r="F65" s="265"/>
      <c r="G65" s="265"/>
      <c r="H65" s="265"/>
      <c r="I65" s="265"/>
      <c r="J65" s="265"/>
      <c r="K65" s="263"/>
    </row>
    <row r="66" s="1" customFormat="1" ht="15" customHeight="1">
      <c r="B66" s="261"/>
      <c r="C66" s="267"/>
      <c r="D66" s="270" t="s">
        <v>602</v>
      </c>
      <c r="E66" s="270"/>
      <c r="F66" s="270"/>
      <c r="G66" s="270"/>
      <c r="H66" s="270"/>
      <c r="I66" s="270"/>
      <c r="J66" s="270"/>
      <c r="K66" s="263"/>
    </row>
    <row r="67" s="1" customFormat="1" ht="15" customHeight="1">
      <c r="B67" s="261"/>
      <c r="C67" s="267"/>
      <c r="D67" s="265" t="s">
        <v>603</v>
      </c>
      <c r="E67" s="265"/>
      <c r="F67" s="265"/>
      <c r="G67" s="265"/>
      <c r="H67" s="265"/>
      <c r="I67" s="265"/>
      <c r="J67" s="265"/>
      <c r="K67" s="263"/>
    </row>
    <row r="68" s="1" customFormat="1" ht="15" customHeight="1">
      <c r="B68" s="261"/>
      <c r="C68" s="267"/>
      <c r="D68" s="265" t="s">
        <v>604</v>
      </c>
      <c r="E68" s="265"/>
      <c r="F68" s="265"/>
      <c r="G68" s="265"/>
      <c r="H68" s="265"/>
      <c r="I68" s="265"/>
      <c r="J68" s="265"/>
      <c r="K68" s="263"/>
    </row>
    <row r="69" s="1" customFormat="1" ht="15" customHeight="1">
      <c r="B69" s="261"/>
      <c r="C69" s="267"/>
      <c r="D69" s="265" t="s">
        <v>605</v>
      </c>
      <c r="E69" s="265"/>
      <c r="F69" s="265"/>
      <c r="G69" s="265"/>
      <c r="H69" s="265"/>
      <c r="I69" s="265"/>
      <c r="J69" s="265"/>
      <c r="K69" s="263"/>
    </row>
    <row r="70" s="1" customFormat="1" ht="15" customHeight="1">
      <c r="B70" s="261"/>
      <c r="C70" s="267"/>
      <c r="D70" s="265" t="s">
        <v>606</v>
      </c>
      <c r="E70" s="265"/>
      <c r="F70" s="265"/>
      <c r="G70" s="265"/>
      <c r="H70" s="265"/>
      <c r="I70" s="265"/>
      <c r="J70" s="265"/>
      <c r="K70" s="263"/>
    </row>
    <row r="7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="1" customFormat="1" ht="45" customHeight="1">
      <c r="B75" s="280"/>
      <c r="C75" s="281" t="s">
        <v>607</v>
      </c>
      <c r="D75" s="281"/>
      <c r="E75" s="281"/>
      <c r="F75" s="281"/>
      <c r="G75" s="281"/>
      <c r="H75" s="281"/>
      <c r="I75" s="281"/>
      <c r="J75" s="281"/>
      <c r="K75" s="282"/>
    </row>
    <row r="76" s="1" customFormat="1" ht="17.25" customHeight="1">
      <c r="B76" s="280"/>
      <c r="C76" s="283" t="s">
        <v>608</v>
      </c>
      <c r="D76" s="283"/>
      <c r="E76" s="283"/>
      <c r="F76" s="283" t="s">
        <v>609</v>
      </c>
      <c r="G76" s="284"/>
      <c r="H76" s="283" t="s">
        <v>55</v>
      </c>
      <c r="I76" s="283" t="s">
        <v>58</v>
      </c>
      <c r="J76" s="283" t="s">
        <v>610</v>
      </c>
      <c r="K76" s="282"/>
    </row>
    <row r="77" s="1" customFormat="1" ht="17.25" customHeight="1">
      <c r="B77" s="280"/>
      <c r="C77" s="285" t="s">
        <v>611</v>
      </c>
      <c r="D77" s="285"/>
      <c r="E77" s="285"/>
      <c r="F77" s="286" t="s">
        <v>612</v>
      </c>
      <c r="G77" s="287"/>
      <c r="H77" s="285"/>
      <c r="I77" s="285"/>
      <c r="J77" s="285" t="s">
        <v>613</v>
      </c>
      <c r="K77" s="282"/>
    </row>
    <row r="78" s="1" customFormat="1" ht="5.25" customHeight="1">
      <c r="B78" s="280"/>
      <c r="C78" s="288"/>
      <c r="D78" s="288"/>
      <c r="E78" s="288"/>
      <c r="F78" s="288"/>
      <c r="G78" s="289"/>
      <c r="H78" s="288"/>
      <c r="I78" s="288"/>
      <c r="J78" s="288"/>
      <c r="K78" s="282"/>
    </row>
    <row r="79" s="1" customFormat="1" ht="15" customHeight="1">
      <c r="B79" s="280"/>
      <c r="C79" s="268" t="s">
        <v>54</v>
      </c>
      <c r="D79" s="290"/>
      <c r="E79" s="290"/>
      <c r="F79" s="291" t="s">
        <v>614</v>
      </c>
      <c r="G79" s="292"/>
      <c r="H79" s="268" t="s">
        <v>615</v>
      </c>
      <c r="I79" s="268" t="s">
        <v>616</v>
      </c>
      <c r="J79" s="268">
        <v>20</v>
      </c>
      <c r="K79" s="282"/>
    </row>
    <row r="80" s="1" customFormat="1" ht="15" customHeight="1">
      <c r="B80" s="280"/>
      <c r="C80" s="268" t="s">
        <v>617</v>
      </c>
      <c r="D80" s="268"/>
      <c r="E80" s="268"/>
      <c r="F80" s="291" t="s">
        <v>614</v>
      </c>
      <c r="G80" s="292"/>
      <c r="H80" s="268" t="s">
        <v>618</v>
      </c>
      <c r="I80" s="268" t="s">
        <v>616</v>
      </c>
      <c r="J80" s="268">
        <v>120</v>
      </c>
      <c r="K80" s="282"/>
    </row>
    <row r="81" s="1" customFormat="1" ht="15" customHeight="1">
      <c r="B81" s="293"/>
      <c r="C81" s="268" t="s">
        <v>619</v>
      </c>
      <c r="D81" s="268"/>
      <c r="E81" s="268"/>
      <c r="F81" s="291" t="s">
        <v>620</v>
      </c>
      <c r="G81" s="292"/>
      <c r="H81" s="268" t="s">
        <v>621</v>
      </c>
      <c r="I81" s="268" t="s">
        <v>616</v>
      </c>
      <c r="J81" s="268">
        <v>50</v>
      </c>
      <c r="K81" s="282"/>
    </row>
    <row r="82" s="1" customFormat="1" ht="15" customHeight="1">
      <c r="B82" s="293"/>
      <c r="C82" s="268" t="s">
        <v>622</v>
      </c>
      <c r="D82" s="268"/>
      <c r="E82" s="268"/>
      <c r="F82" s="291" t="s">
        <v>614</v>
      </c>
      <c r="G82" s="292"/>
      <c r="H82" s="268" t="s">
        <v>623</v>
      </c>
      <c r="I82" s="268" t="s">
        <v>624</v>
      </c>
      <c r="J82" s="268"/>
      <c r="K82" s="282"/>
    </row>
    <row r="83" s="1" customFormat="1" ht="15" customHeight="1">
      <c r="B83" s="293"/>
      <c r="C83" s="294" t="s">
        <v>625</v>
      </c>
      <c r="D83" s="294"/>
      <c r="E83" s="294"/>
      <c r="F83" s="295" t="s">
        <v>620</v>
      </c>
      <c r="G83" s="294"/>
      <c r="H83" s="294" t="s">
        <v>626</v>
      </c>
      <c r="I83" s="294" t="s">
        <v>616</v>
      </c>
      <c r="J83" s="294">
        <v>15</v>
      </c>
      <c r="K83" s="282"/>
    </row>
    <row r="84" s="1" customFormat="1" ht="15" customHeight="1">
      <c r="B84" s="293"/>
      <c r="C84" s="294" t="s">
        <v>627</v>
      </c>
      <c r="D84" s="294"/>
      <c r="E84" s="294"/>
      <c r="F84" s="295" t="s">
        <v>620</v>
      </c>
      <c r="G84" s="294"/>
      <c r="H84" s="294" t="s">
        <v>628</v>
      </c>
      <c r="I84" s="294" t="s">
        <v>616</v>
      </c>
      <c r="J84" s="294">
        <v>15</v>
      </c>
      <c r="K84" s="282"/>
    </row>
    <row r="85" s="1" customFormat="1" ht="15" customHeight="1">
      <c r="B85" s="293"/>
      <c r="C85" s="294" t="s">
        <v>629</v>
      </c>
      <c r="D85" s="294"/>
      <c r="E85" s="294"/>
      <c r="F85" s="295" t="s">
        <v>620</v>
      </c>
      <c r="G85" s="294"/>
      <c r="H85" s="294" t="s">
        <v>630</v>
      </c>
      <c r="I85" s="294" t="s">
        <v>616</v>
      </c>
      <c r="J85" s="294">
        <v>20</v>
      </c>
      <c r="K85" s="282"/>
    </row>
    <row r="86" s="1" customFormat="1" ht="15" customHeight="1">
      <c r="B86" s="293"/>
      <c r="C86" s="294" t="s">
        <v>631</v>
      </c>
      <c r="D86" s="294"/>
      <c r="E86" s="294"/>
      <c r="F86" s="295" t="s">
        <v>620</v>
      </c>
      <c r="G86" s="294"/>
      <c r="H86" s="294" t="s">
        <v>632</v>
      </c>
      <c r="I86" s="294" t="s">
        <v>616</v>
      </c>
      <c r="J86" s="294">
        <v>20</v>
      </c>
      <c r="K86" s="282"/>
    </row>
    <row r="87" s="1" customFormat="1" ht="15" customHeight="1">
      <c r="B87" s="293"/>
      <c r="C87" s="268" t="s">
        <v>633</v>
      </c>
      <c r="D87" s="268"/>
      <c r="E87" s="268"/>
      <c r="F87" s="291" t="s">
        <v>620</v>
      </c>
      <c r="G87" s="292"/>
      <c r="H87" s="268" t="s">
        <v>634</v>
      </c>
      <c r="I87" s="268" t="s">
        <v>616</v>
      </c>
      <c r="J87" s="268">
        <v>50</v>
      </c>
      <c r="K87" s="282"/>
    </row>
    <row r="88" s="1" customFormat="1" ht="15" customHeight="1">
      <c r="B88" s="293"/>
      <c r="C88" s="268" t="s">
        <v>635</v>
      </c>
      <c r="D88" s="268"/>
      <c r="E88" s="268"/>
      <c r="F88" s="291" t="s">
        <v>620</v>
      </c>
      <c r="G88" s="292"/>
      <c r="H88" s="268" t="s">
        <v>636</v>
      </c>
      <c r="I88" s="268" t="s">
        <v>616</v>
      </c>
      <c r="J88" s="268">
        <v>20</v>
      </c>
      <c r="K88" s="282"/>
    </row>
    <row r="89" s="1" customFormat="1" ht="15" customHeight="1">
      <c r="B89" s="293"/>
      <c r="C89" s="268" t="s">
        <v>637</v>
      </c>
      <c r="D89" s="268"/>
      <c r="E89" s="268"/>
      <c r="F89" s="291" t="s">
        <v>620</v>
      </c>
      <c r="G89" s="292"/>
      <c r="H89" s="268" t="s">
        <v>638</v>
      </c>
      <c r="I89" s="268" t="s">
        <v>616</v>
      </c>
      <c r="J89" s="268">
        <v>20</v>
      </c>
      <c r="K89" s="282"/>
    </row>
    <row r="90" s="1" customFormat="1" ht="15" customHeight="1">
      <c r="B90" s="293"/>
      <c r="C90" s="268" t="s">
        <v>639</v>
      </c>
      <c r="D90" s="268"/>
      <c r="E90" s="268"/>
      <c r="F90" s="291" t="s">
        <v>620</v>
      </c>
      <c r="G90" s="292"/>
      <c r="H90" s="268" t="s">
        <v>640</v>
      </c>
      <c r="I90" s="268" t="s">
        <v>616</v>
      </c>
      <c r="J90" s="268">
        <v>50</v>
      </c>
      <c r="K90" s="282"/>
    </row>
    <row r="91" s="1" customFormat="1" ht="15" customHeight="1">
      <c r="B91" s="293"/>
      <c r="C91" s="268" t="s">
        <v>641</v>
      </c>
      <c r="D91" s="268"/>
      <c r="E91" s="268"/>
      <c r="F91" s="291" t="s">
        <v>620</v>
      </c>
      <c r="G91" s="292"/>
      <c r="H91" s="268" t="s">
        <v>641</v>
      </c>
      <c r="I91" s="268" t="s">
        <v>616</v>
      </c>
      <c r="J91" s="268">
        <v>50</v>
      </c>
      <c r="K91" s="282"/>
    </row>
    <row r="92" s="1" customFormat="1" ht="15" customHeight="1">
      <c r="B92" s="293"/>
      <c r="C92" s="268" t="s">
        <v>642</v>
      </c>
      <c r="D92" s="268"/>
      <c r="E92" s="268"/>
      <c r="F92" s="291" t="s">
        <v>620</v>
      </c>
      <c r="G92" s="292"/>
      <c r="H92" s="268" t="s">
        <v>643</v>
      </c>
      <c r="I92" s="268" t="s">
        <v>616</v>
      </c>
      <c r="J92" s="268">
        <v>255</v>
      </c>
      <c r="K92" s="282"/>
    </row>
    <row r="93" s="1" customFormat="1" ht="15" customHeight="1">
      <c r="B93" s="293"/>
      <c r="C93" s="268" t="s">
        <v>644</v>
      </c>
      <c r="D93" s="268"/>
      <c r="E93" s="268"/>
      <c r="F93" s="291" t="s">
        <v>614</v>
      </c>
      <c r="G93" s="292"/>
      <c r="H93" s="268" t="s">
        <v>645</v>
      </c>
      <c r="I93" s="268" t="s">
        <v>646</v>
      </c>
      <c r="J93" s="268"/>
      <c r="K93" s="282"/>
    </row>
    <row r="94" s="1" customFormat="1" ht="15" customHeight="1">
      <c r="B94" s="293"/>
      <c r="C94" s="268" t="s">
        <v>647</v>
      </c>
      <c r="D94" s="268"/>
      <c r="E94" s="268"/>
      <c r="F94" s="291" t="s">
        <v>614</v>
      </c>
      <c r="G94" s="292"/>
      <c r="H94" s="268" t="s">
        <v>648</v>
      </c>
      <c r="I94" s="268" t="s">
        <v>649</v>
      </c>
      <c r="J94" s="268"/>
      <c r="K94" s="282"/>
    </row>
    <row r="95" s="1" customFormat="1" ht="15" customHeight="1">
      <c r="B95" s="293"/>
      <c r="C95" s="268" t="s">
        <v>650</v>
      </c>
      <c r="D95" s="268"/>
      <c r="E95" s="268"/>
      <c r="F95" s="291" t="s">
        <v>614</v>
      </c>
      <c r="G95" s="292"/>
      <c r="H95" s="268" t="s">
        <v>650</v>
      </c>
      <c r="I95" s="268" t="s">
        <v>649</v>
      </c>
      <c r="J95" s="268"/>
      <c r="K95" s="282"/>
    </row>
    <row r="96" s="1" customFormat="1" ht="15" customHeight="1">
      <c r="B96" s="293"/>
      <c r="C96" s="268" t="s">
        <v>39</v>
      </c>
      <c r="D96" s="268"/>
      <c r="E96" s="268"/>
      <c r="F96" s="291" t="s">
        <v>614</v>
      </c>
      <c r="G96" s="292"/>
      <c r="H96" s="268" t="s">
        <v>651</v>
      </c>
      <c r="I96" s="268" t="s">
        <v>649</v>
      </c>
      <c r="J96" s="268"/>
      <c r="K96" s="282"/>
    </row>
    <row r="97" s="1" customFormat="1" ht="15" customHeight="1">
      <c r="B97" s="293"/>
      <c r="C97" s="268" t="s">
        <v>49</v>
      </c>
      <c r="D97" s="268"/>
      <c r="E97" s="268"/>
      <c r="F97" s="291" t="s">
        <v>614</v>
      </c>
      <c r="G97" s="292"/>
      <c r="H97" s="268" t="s">
        <v>652</v>
      </c>
      <c r="I97" s="268" t="s">
        <v>649</v>
      </c>
      <c r="J97" s="268"/>
      <c r="K97" s="282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="1" customFormat="1" ht="45" customHeight="1">
      <c r="B102" s="280"/>
      <c r="C102" s="281" t="s">
        <v>653</v>
      </c>
      <c r="D102" s="281"/>
      <c r="E102" s="281"/>
      <c r="F102" s="281"/>
      <c r="G102" s="281"/>
      <c r="H102" s="281"/>
      <c r="I102" s="281"/>
      <c r="J102" s="281"/>
      <c r="K102" s="282"/>
    </row>
    <row r="103" s="1" customFormat="1" ht="17.25" customHeight="1">
      <c r="B103" s="280"/>
      <c r="C103" s="283" t="s">
        <v>608</v>
      </c>
      <c r="D103" s="283"/>
      <c r="E103" s="283"/>
      <c r="F103" s="283" t="s">
        <v>609</v>
      </c>
      <c r="G103" s="284"/>
      <c r="H103" s="283" t="s">
        <v>55</v>
      </c>
      <c r="I103" s="283" t="s">
        <v>58</v>
      </c>
      <c r="J103" s="283" t="s">
        <v>610</v>
      </c>
      <c r="K103" s="282"/>
    </row>
    <row r="104" s="1" customFormat="1" ht="17.25" customHeight="1">
      <c r="B104" s="280"/>
      <c r="C104" s="285" t="s">
        <v>611</v>
      </c>
      <c r="D104" s="285"/>
      <c r="E104" s="285"/>
      <c r="F104" s="286" t="s">
        <v>612</v>
      </c>
      <c r="G104" s="287"/>
      <c r="H104" s="285"/>
      <c r="I104" s="285"/>
      <c r="J104" s="285" t="s">
        <v>613</v>
      </c>
      <c r="K104" s="282"/>
    </row>
    <row r="105" s="1" customFormat="1" ht="5.25" customHeight="1">
      <c r="B105" s="280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="1" customFormat="1" ht="15" customHeight="1">
      <c r="B106" s="280"/>
      <c r="C106" s="268" t="s">
        <v>54</v>
      </c>
      <c r="D106" s="290"/>
      <c r="E106" s="290"/>
      <c r="F106" s="291" t="s">
        <v>614</v>
      </c>
      <c r="G106" s="268"/>
      <c r="H106" s="268" t="s">
        <v>654</v>
      </c>
      <c r="I106" s="268" t="s">
        <v>616</v>
      </c>
      <c r="J106" s="268">
        <v>20</v>
      </c>
      <c r="K106" s="282"/>
    </row>
    <row r="107" s="1" customFormat="1" ht="15" customHeight="1">
      <c r="B107" s="280"/>
      <c r="C107" s="268" t="s">
        <v>617</v>
      </c>
      <c r="D107" s="268"/>
      <c r="E107" s="268"/>
      <c r="F107" s="291" t="s">
        <v>614</v>
      </c>
      <c r="G107" s="268"/>
      <c r="H107" s="268" t="s">
        <v>654</v>
      </c>
      <c r="I107" s="268" t="s">
        <v>616</v>
      </c>
      <c r="J107" s="268">
        <v>120</v>
      </c>
      <c r="K107" s="282"/>
    </row>
    <row r="108" s="1" customFormat="1" ht="15" customHeight="1">
      <c r="B108" s="293"/>
      <c r="C108" s="268" t="s">
        <v>619</v>
      </c>
      <c r="D108" s="268"/>
      <c r="E108" s="268"/>
      <c r="F108" s="291" t="s">
        <v>620</v>
      </c>
      <c r="G108" s="268"/>
      <c r="H108" s="268" t="s">
        <v>654</v>
      </c>
      <c r="I108" s="268" t="s">
        <v>616</v>
      </c>
      <c r="J108" s="268">
        <v>50</v>
      </c>
      <c r="K108" s="282"/>
    </row>
    <row r="109" s="1" customFormat="1" ht="15" customHeight="1">
      <c r="B109" s="293"/>
      <c r="C109" s="268" t="s">
        <v>622</v>
      </c>
      <c r="D109" s="268"/>
      <c r="E109" s="268"/>
      <c r="F109" s="291" t="s">
        <v>614</v>
      </c>
      <c r="G109" s="268"/>
      <c r="H109" s="268" t="s">
        <v>654</v>
      </c>
      <c r="I109" s="268" t="s">
        <v>624</v>
      </c>
      <c r="J109" s="268"/>
      <c r="K109" s="282"/>
    </row>
    <row r="110" s="1" customFormat="1" ht="15" customHeight="1">
      <c r="B110" s="293"/>
      <c r="C110" s="268" t="s">
        <v>633</v>
      </c>
      <c r="D110" s="268"/>
      <c r="E110" s="268"/>
      <c r="F110" s="291" t="s">
        <v>620</v>
      </c>
      <c r="G110" s="268"/>
      <c r="H110" s="268" t="s">
        <v>654</v>
      </c>
      <c r="I110" s="268" t="s">
        <v>616</v>
      </c>
      <c r="J110" s="268">
        <v>50</v>
      </c>
      <c r="K110" s="282"/>
    </row>
    <row r="111" s="1" customFormat="1" ht="15" customHeight="1">
      <c r="B111" s="293"/>
      <c r="C111" s="268" t="s">
        <v>641</v>
      </c>
      <c r="D111" s="268"/>
      <c r="E111" s="268"/>
      <c r="F111" s="291" t="s">
        <v>620</v>
      </c>
      <c r="G111" s="268"/>
      <c r="H111" s="268" t="s">
        <v>654</v>
      </c>
      <c r="I111" s="268" t="s">
        <v>616</v>
      </c>
      <c r="J111" s="268">
        <v>50</v>
      </c>
      <c r="K111" s="282"/>
    </row>
    <row r="112" s="1" customFormat="1" ht="15" customHeight="1">
      <c r="B112" s="293"/>
      <c r="C112" s="268" t="s">
        <v>639</v>
      </c>
      <c r="D112" s="268"/>
      <c r="E112" s="268"/>
      <c r="F112" s="291" t="s">
        <v>620</v>
      </c>
      <c r="G112" s="268"/>
      <c r="H112" s="268" t="s">
        <v>654</v>
      </c>
      <c r="I112" s="268" t="s">
        <v>616</v>
      </c>
      <c r="J112" s="268">
        <v>50</v>
      </c>
      <c r="K112" s="282"/>
    </row>
    <row r="113" s="1" customFormat="1" ht="15" customHeight="1">
      <c r="B113" s="293"/>
      <c r="C113" s="268" t="s">
        <v>54</v>
      </c>
      <c r="D113" s="268"/>
      <c r="E113" s="268"/>
      <c r="F113" s="291" t="s">
        <v>614</v>
      </c>
      <c r="G113" s="268"/>
      <c r="H113" s="268" t="s">
        <v>655</v>
      </c>
      <c r="I113" s="268" t="s">
        <v>616</v>
      </c>
      <c r="J113" s="268">
        <v>20</v>
      </c>
      <c r="K113" s="282"/>
    </row>
    <row r="114" s="1" customFormat="1" ht="15" customHeight="1">
      <c r="B114" s="293"/>
      <c r="C114" s="268" t="s">
        <v>656</v>
      </c>
      <c r="D114" s="268"/>
      <c r="E114" s="268"/>
      <c r="F114" s="291" t="s">
        <v>614</v>
      </c>
      <c r="G114" s="268"/>
      <c r="H114" s="268" t="s">
        <v>657</v>
      </c>
      <c r="I114" s="268" t="s">
        <v>616</v>
      </c>
      <c r="J114" s="268">
        <v>120</v>
      </c>
      <c r="K114" s="282"/>
    </row>
    <row r="115" s="1" customFormat="1" ht="15" customHeight="1">
      <c r="B115" s="293"/>
      <c r="C115" s="268" t="s">
        <v>39</v>
      </c>
      <c r="D115" s="268"/>
      <c r="E115" s="268"/>
      <c r="F115" s="291" t="s">
        <v>614</v>
      </c>
      <c r="G115" s="268"/>
      <c r="H115" s="268" t="s">
        <v>658</v>
      </c>
      <c r="I115" s="268" t="s">
        <v>649</v>
      </c>
      <c r="J115" s="268"/>
      <c r="K115" s="282"/>
    </row>
    <row r="116" s="1" customFormat="1" ht="15" customHeight="1">
      <c r="B116" s="293"/>
      <c r="C116" s="268" t="s">
        <v>49</v>
      </c>
      <c r="D116" s="268"/>
      <c r="E116" s="268"/>
      <c r="F116" s="291" t="s">
        <v>614</v>
      </c>
      <c r="G116" s="268"/>
      <c r="H116" s="268" t="s">
        <v>659</v>
      </c>
      <c r="I116" s="268" t="s">
        <v>649</v>
      </c>
      <c r="J116" s="268"/>
      <c r="K116" s="282"/>
    </row>
    <row r="117" s="1" customFormat="1" ht="15" customHeight="1">
      <c r="B117" s="293"/>
      <c r="C117" s="268" t="s">
        <v>58</v>
      </c>
      <c r="D117" s="268"/>
      <c r="E117" s="268"/>
      <c r="F117" s="291" t="s">
        <v>614</v>
      </c>
      <c r="G117" s="268"/>
      <c r="H117" s="268" t="s">
        <v>660</v>
      </c>
      <c r="I117" s="268" t="s">
        <v>661</v>
      </c>
      <c r="J117" s="268"/>
      <c r="K117" s="282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="1" customFormat="1" ht="45" customHeight="1">
      <c r="B122" s="309"/>
      <c r="C122" s="259" t="s">
        <v>662</v>
      </c>
      <c r="D122" s="259"/>
      <c r="E122" s="259"/>
      <c r="F122" s="259"/>
      <c r="G122" s="259"/>
      <c r="H122" s="259"/>
      <c r="I122" s="259"/>
      <c r="J122" s="259"/>
      <c r="K122" s="310"/>
    </row>
    <row r="123" s="1" customFormat="1" ht="17.25" customHeight="1">
      <c r="B123" s="311"/>
      <c r="C123" s="283" t="s">
        <v>608</v>
      </c>
      <c r="D123" s="283"/>
      <c r="E123" s="283"/>
      <c r="F123" s="283" t="s">
        <v>609</v>
      </c>
      <c r="G123" s="284"/>
      <c r="H123" s="283" t="s">
        <v>55</v>
      </c>
      <c r="I123" s="283" t="s">
        <v>58</v>
      </c>
      <c r="J123" s="283" t="s">
        <v>610</v>
      </c>
      <c r="K123" s="312"/>
    </row>
    <row r="124" s="1" customFormat="1" ht="17.25" customHeight="1">
      <c r="B124" s="311"/>
      <c r="C124" s="285" t="s">
        <v>611</v>
      </c>
      <c r="D124" s="285"/>
      <c r="E124" s="285"/>
      <c r="F124" s="286" t="s">
        <v>612</v>
      </c>
      <c r="G124" s="287"/>
      <c r="H124" s="285"/>
      <c r="I124" s="285"/>
      <c r="J124" s="285" t="s">
        <v>613</v>
      </c>
      <c r="K124" s="312"/>
    </row>
    <row r="125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="1" customFormat="1" ht="15" customHeight="1">
      <c r="B126" s="313"/>
      <c r="C126" s="268" t="s">
        <v>617</v>
      </c>
      <c r="D126" s="290"/>
      <c r="E126" s="290"/>
      <c r="F126" s="291" t="s">
        <v>614</v>
      </c>
      <c r="G126" s="268"/>
      <c r="H126" s="268" t="s">
        <v>654</v>
      </c>
      <c r="I126" s="268" t="s">
        <v>616</v>
      </c>
      <c r="J126" s="268">
        <v>120</v>
      </c>
      <c r="K126" s="316"/>
    </row>
    <row r="127" s="1" customFormat="1" ht="15" customHeight="1">
      <c r="B127" s="313"/>
      <c r="C127" s="268" t="s">
        <v>663</v>
      </c>
      <c r="D127" s="268"/>
      <c r="E127" s="268"/>
      <c r="F127" s="291" t="s">
        <v>614</v>
      </c>
      <c r="G127" s="268"/>
      <c r="H127" s="268" t="s">
        <v>664</v>
      </c>
      <c r="I127" s="268" t="s">
        <v>616</v>
      </c>
      <c r="J127" s="268" t="s">
        <v>665</v>
      </c>
      <c r="K127" s="316"/>
    </row>
    <row r="128" s="1" customFormat="1" ht="15" customHeight="1">
      <c r="B128" s="313"/>
      <c r="C128" s="268" t="s">
        <v>562</v>
      </c>
      <c r="D128" s="268"/>
      <c r="E128" s="268"/>
      <c r="F128" s="291" t="s">
        <v>614</v>
      </c>
      <c r="G128" s="268"/>
      <c r="H128" s="268" t="s">
        <v>666</v>
      </c>
      <c r="I128" s="268" t="s">
        <v>616</v>
      </c>
      <c r="J128" s="268" t="s">
        <v>665</v>
      </c>
      <c r="K128" s="316"/>
    </row>
    <row r="129" s="1" customFormat="1" ht="15" customHeight="1">
      <c r="B129" s="313"/>
      <c r="C129" s="268" t="s">
        <v>625</v>
      </c>
      <c r="D129" s="268"/>
      <c r="E129" s="268"/>
      <c r="F129" s="291" t="s">
        <v>620</v>
      </c>
      <c r="G129" s="268"/>
      <c r="H129" s="268" t="s">
        <v>626</v>
      </c>
      <c r="I129" s="268" t="s">
        <v>616</v>
      </c>
      <c r="J129" s="268">
        <v>15</v>
      </c>
      <c r="K129" s="316"/>
    </row>
    <row r="130" s="1" customFormat="1" ht="15" customHeight="1">
      <c r="B130" s="313"/>
      <c r="C130" s="294" t="s">
        <v>627</v>
      </c>
      <c r="D130" s="294"/>
      <c r="E130" s="294"/>
      <c r="F130" s="295" t="s">
        <v>620</v>
      </c>
      <c r="G130" s="294"/>
      <c r="H130" s="294" t="s">
        <v>628</v>
      </c>
      <c r="I130" s="294" t="s">
        <v>616</v>
      </c>
      <c r="J130" s="294">
        <v>15</v>
      </c>
      <c r="K130" s="316"/>
    </row>
    <row r="131" s="1" customFormat="1" ht="15" customHeight="1">
      <c r="B131" s="313"/>
      <c r="C131" s="294" t="s">
        <v>629</v>
      </c>
      <c r="D131" s="294"/>
      <c r="E131" s="294"/>
      <c r="F131" s="295" t="s">
        <v>620</v>
      </c>
      <c r="G131" s="294"/>
      <c r="H131" s="294" t="s">
        <v>630</v>
      </c>
      <c r="I131" s="294" t="s">
        <v>616</v>
      </c>
      <c r="J131" s="294">
        <v>20</v>
      </c>
      <c r="K131" s="316"/>
    </row>
    <row r="132" s="1" customFormat="1" ht="15" customHeight="1">
      <c r="B132" s="313"/>
      <c r="C132" s="294" t="s">
        <v>631</v>
      </c>
      <c r="D132" s="294"/>
      <c r="E132" s="294"/>
      <c r="F132" s="295" t="s">
        <v>620</v>
      </c>
      <c r="G132" s="294"/>
      <c r="H132" s="294" t="s">
        <v>632</v>
      </c>
      <c r="I132" s="294" t="s">
        <v>616</v>
      </c>
      <c r="J132" s="294">
        <v>20</v>
      </c>
      <c r="K132" s="316"/>
    </row>
    <row r="133" s="1" customFormat="1" ht="15" customHeight="1">
      <c r="B133" s="313"/>
      <c r="C133" s="268" t="s">
        <v>619</v>
      </c>
      <c r="D133" s="268"/>
      <c r="E133" s="268"/>
      <c r="F133" s="291" t="s">
        <v>620</v>
      </c>
      <c r="G133" s="268"/>
      <c r="H133" s="268" t="s">
        <v>654</v>
      </c>
      <c r="I133" s="268" t="s">
        <v>616</v>
      </c>
      <c r="J133" s="268">
        <v>50</v>
      </c>
      <c r="K133" s="316"/>
    </row>
    <row r="134" s="1" customFormat="1" ht="15" customHeight="1">
      <c r="B134" s="313"/>
      <c r="C134" s="268" t="s">
        <v>633</v>
      </c>
      <c r="D134" s="268"/>
      <c r="E134" s="268"/>
      <c r="F134" s="291" t="s">
        <v>620</v>
      </c>
      <c r="G134" s="268"/>
      <c r="H134" s="268" t="s">
        <v>654</v>
      </c>
      <c r="I134" s="268" t="s">
        <v>616</v>
      </c>
      <c r="J134" s="268">
        <v>50</v>
      </c>
      <c r="K134" s="316"/>
    </row>
    <row r="135" s="1" customFormat="1" ht="15" customHeight="1">
      <c r="B135" s="313"/>
      <c r="C135" s="268" t="s">
        <v>639</v>
      </c>
      <c r="D135" s="268"/>
      <c r="E135" s="268"/>
      <c r="F135" s="291" t="s">
        <v>620</v>
      </c>
      <c r="G135" s="268"/>
      <c r="H135" s="268" t="s">
        <v>654</v>
      </c>
      <c r="I135" s="268" t="s">
        <v>616</v>
      </c>
      <c r="J135" s="268">
        <v>50</v>
      </c>
      <c r="K135" s="316"/>
    </row>
    <row r="136" s="1" customFormat="1" ht="15" customHeight="1">
      <c r="B136" s="313"/>
      <c r="C136" s="268" t="s">
        <v>641</v>
      </c>
      <c r="D136" s="268"/>
      <c r="E136" s="268"/>
      <c r="F136" s="291" t="s">
        <v>620</v>
      </c>
      <c r="G136" s="268"/>
      <c r="H136" s="268" t="s">
        <v>654</v>
      </c>
      <c r="I136" s="268" t="s">
        <v>616</v>
      </c>
      <c r="J136" s="268">
        <v>50</v>
      </c>
      <c r="K136" s="316"/>
    </row>
    <row r="137" s="1" customFormat="1" ht="15" customHeight="1">
      <c r="B137" s="313"/>
      <c r="C137" s="268" t="s">
        <v>642</v>
      </c>
      <c r="D137" s="268"/>
      <c r="E137" s="268"/>
      <c r="F137" s="291" t="s">
        <v>620</v>
      </c>
      <c r="G137" s="268"/>
      <c r="H137" s="268" t="s">
        <v>667</v>
      </c>
      <c r="I137" s="268" t="s">
        <v>616</v>
      </c>
      <c r="J137" s="268">
        <v>255</v>
      </c>
      <c r="K137" s="316"/>
    </row>
    <row r="138" s="1" customFormat="1" ht="15" customHeight="1">
      <c r="B138" s="313"/>
      <c r="C138" s="268" t="s">
        <v>644</v>
      </c>
      <c r="D138" s="268"/>
      <c r="E138" s="268"/>
      <c r="F138" s="291" t="s">
        <v>614</v>
      </c>
      <c r="G138" s="268"/>
      <c r="H138" s="268" t="s">
        <v>668</v>
      </c>
      <c r="I138" s="268" t="s">
        <v>646</v>
      </c>
      <c r="J138" s="268"/>
      <c r="K138" s="316"/>
    </row>
    <row r="139" s="1" customFormat="1" ht="15" customHeight="1">
      <c r="B139" s="313"/>
      <c r="C139" s="268" t="s">
        <v>647</v>
      </c>
      <c r="D139" s="268"/>
      <c r="E139" s="268"/>
      <c r="F139" s="291" t="s">
        <v>614</v>
      </c>
      <c r="G139" s="268"/>
      <c r="H139" s="268" t="s">
        <v>669</v>
      </c>
      <c r="I139" s="268" t="s">
        <v>649</v>
      </c>
      <c r="J139" s="268"/>
      <c r="K139" s="316"/>
    </row>
    <row r="140" s="1" customFormat="1" ht="15" customHeight="1">
      <c r="B140" s="313"/>
      <c r="C140" s="268" t="s">
        <v>650</v>
      </c>
      <c r="D140" s="268"/>
      <c r="E140" s="268"/>
      <c r="F140" s="291" t="s">
        <v>614</v>
      </c>
      <c r="G140" s="268"/>
      <c r="H140" s="268" t="s">
        <v>650</v>
      </c>
      <c r="I140" s="268" t="s">
        <v>649</v>
      </c>
      <c r="J140" s="268"/>
      <c r="K140" s="316"/>
    </row>
    <row r="141" s="1" customFormat="1" ht="15" customHeight="1">
      <c r="B141" s="313"/>
      <c r="C141" s="268" t="s">
        <v>39</v>
      </c>
      <c r="D141" s="268"/>
      <c r="E141" s="268"/>
      <c r="F141" s="291" t="s">
        <v>614</v>
      </c>
      <c r="G141" s="268"/>
      <c r="H141" s="268" t="s">
        <v>670</v>
      </c>
      <c r="I141" s="268" t="s">
        <v>649</v>
      </c>
      <c r="J141" s="268"/>
      <c r="K141" s="316"/>
    </row>
    <row r="142" s="1" customFormat="1" ht="15" customHeight="1">
      <c r="B142" s="313"/>
      <c r="C142" s="268" t="s">
        <v>671</v>
      </c>
      <c r="D142" s="268"/>
      <c r="E142" s="268"/>
      <c r="F142" s="291" t="s">
        <v>614</v>
      </c>
      <c r="G142" s="268"/>
      <c r="H142" s="268" t="s">
        <v>672</v>
      </c>
      <c r="I142" s="268" t="s">
        <v>649</v>
      </c>
      <c r="J142" s="268"/>
      <c r="K142" s="316"/>
    </row>
    <row r="143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="1" customFormat="1" ht="45" customHeight="1">
      <c r="B147" s="280"/>
      <c r="C147" s="281" t="s">
        <v>673</v>
      </c>
      <c r="D147" s="281"/>
      <c r="E147" s="281"/>
      <c r="F147" s="281"/>
      <c r="G147" s="281"/>
      <c r="H147" s="281"/>
      <c r="I147" s="281"/>
      <c r="J147" s="281"/>
      <c r="K147" s="282"/>
    </row>
    <row r="148" s="1" customFormat="1" ht="17.25" customHeight="1">
      <c r="B148" s="280"/>
      <c r="C148" s="283" t="s">
        <v>608</v>
      </c>
      <c r="D148" s="283"/>
      <c r="E148" s="283"/>
      <c r="F148" s="283" t="s">
        <v>609</v>
      </c>
      <c r="G148" s="284"/>
      <c r="H148" s="283" t="s">
        <v>55</v>
      </c>
      <c r="I148" s="283" t="s">
        <v>58</v>
      </c>
      <c r="J148" s="283" t="s">
        <v>610</v>
      </c>
      <c r="K148" s="282"/>
    </row>
    <row r="149" s="1" customFormat="1" ht="17.25" customHeight="1">
      <c r="B149" s="280"/>
      <c r="C149" s="285" t="s">
        <v>611</v>
      </c>
      <c r="D149" s="285"/>
      <c r="E149" s="285"/>
      <c r="F149" s="286" t="s">
        <v>612</v>
      </c>
      <c r="G149" s="287"/>
      <c r="H149" s="285"/>
      <c r="I149" s="285"/>
      <c r="J149" s="285" t="s">
        <v>613</v>
      </c>
      <c r="K149" s="282"/>
    </row>
    <row r="150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="1" customFormat="1" ht="15" customHeight="1">
      <c r="B151" s="293"/>
      <c r="C151" s="320" t="s">
        <v>617</v>
      </c>
      <c r="D151" s="268"/>
      <c r="E151" s="268"/>
      <c r="F151" s="321" t="s">
        <v>614</v>
      </c>
      <c r="G151" s="268"/>
      <c r="H151" s="320" t="s">
        <v>654</v>
      </c>
      <c r="I151" s="320" t="s">
        <v>616</v>
      </c>
      <c r="J151" s="320">
        <v>120</v>
      </c>
      <c r="K151" s="316"/>
    </row>
    <row r="152" s="1" customFormat="1" ht="15" customHeight="1">
      <c r="B152" s="293"/>
      <c r="C152" s="320" t="s">
        <v>663</v>
      </c>
      <c r="D152" s="268"/>
      <c r="E152" s="268"/>
      <c r="F152" s="321" t="s">
        <v>614</v>
      </c>
      <c r="G152" s="268"/>
      <c r="H152" s="320" t="s">
        <v>674</v>
      </c>
      <c r="I152" s="320" t="s">
        <v>616</v>
      </c>
      <c r="J152" s="320" t="s">
        <v>665</v>
      </c>
      <c r="K152" s="316"/>
    </row>
    <row r="153" s="1" customFormat="1" ht="15" customHeight="1">
      <c r="B153" s="293"/>
      <c r="C153" s="320" t="s">
        <v>562</v>
      </c>
      <c r="D153" s="268"/>
      <c r="E153" s="268"/>
      <c r="F153" s="321" t="s">
        <v>614</v>
      </c>
      <c r="G153" s="268"/>
      <c r="H153" s="320" t="s">
        <v>675</v>
      </c>
      <c r="I153" s="320" t="s">
        <v>616</v>
      </c>
      <c r="J153" s="320" t="s">
        <v>665</v>
      </c>
      <c r="K153" s="316"/>
    </row>
    <row r="154" s="1" customFormat="1" ht="15" customHeight="1">
      <c r="B154" s="293"/>
      <c r="C154" s="320" t="s">
        <v>619</v>
      </c>
      <c r="D154" s="268"/>
      <c r="E154" s="268"/>
      <c r="F154" s="321" t="s">
        <v>620</v>
      </c>
      <c r="G154" s="268"/>
      <c r="H154" s="320" t="s">
        <v>654</v>
      </c>
      <c r="I154" s="320" t="s">
        <v>616</v>
      </c>
      <c r="J154" s="320">
        <v>50</v>
      </c>
      <c r="K154" s="316"/>
    </row>
    <row r="155" s="1" customFormat="1" ht="15" customHeight="1">
      <c r="B155" s="293"/>
      <c r="C155" s="320" t="s">
        <v>622</v>
      </c>
      <c r="D155" s="268"/>
      <c r="E155" s="268"/>
      <c r="F155" s="321" t="s">
        <v>614</v>
      </c>
      <c r="G155" s="268"/>
      <c r="H155" s="320" t="s">
        <v>654</v>
      </c>
      <c r="I155" s="320" t="s">
        <v>624</v>
      </c>
      <c r="J155" s="320"/>
      <c r="K155" s="316"/>
    </row>
    <row r="156" s="1" customFormat="1" ht="15" customHeight="1">
      <c r="B156" s="293"/>
      <c r="C156" s="320" t="s">
        <v>633</v>
      </c>
      <c r="D156" s="268"/>
      <c r="E156" s="268"/>
      <c r="F156" s="321" t="s">
        <v>620</v>
      </c>
      <c r="G156" s="268"/>
      <c r="H156" s="320" t="s">
        <v>654</v>
      </c>
      <c r="I156" s="320" t="s">
        <v>616</v>
      </c>
      <c r="J156" s="320">
        <v>50</v>
      </c>
      <c r="K156" s="316"/>
    </row>
    <row r="157" s="1" customFormat="1" ht="15" customHeight="1">
      <c r="B157" s="293"/>
      <c r="C157" s="320" t="s">
        <v>641</v>
      </c>
      <c r="D157" s="268"/>
      <c r="E157" s="268"/>
      <c r="F157" s="321" t="s">
        <v>620</v>
      </c>
      <c r="G157" s="268"/>
      <c r="H157" s="320" t="s">
        <v>654</v>
      </c>
      <c r="I157" s="320" t="s">
        <v>616</v>
      </c>
      <c r="J157" s="320">
        <v>50</v>
      </c>
      <c r="K157" s="316"/>
    </row>
    <row r="158" s="1" customFormat="1" ht="15" customHeight="1">
      <c r="B158" s="293"/>
      <c r="C158" s="320" t="s">
        <v>639</v>
      </c>
      <c r="D158" s="268"/>
      <c r="E158" s="268"/>
      <c r="F158" s="321" t="s">
        <v>620</v>
      </c>
      <c r="G158" s="268"/>
      <c r="H158" s="320" t="s">
        <v>654</v>
      </c>
      <c r="I158" s="320" t="s">
        <v>616</v>
      </c>
      <c r="J158" s="320">
        <v>50</v>
      </c>
      <c r="K158" s="316"/>
    </row>
    <row r="159" s="1" customFormat="1" ht="15" customHeight="1">
      <c r="B159" s="293"/>
      <c r="C159" s="320" t="s">
        <v>90</v>
      </c>
      <c r="D159" s="268"/>
      <c r="E159" s="268"/>
      <c r="F159" s="321" t="s">
        <v>614</v>
      </c>
      <c r="G159" s="268"/>
      <c r="H159" s="320" t="s">
        <v>676</v>
      </c>
      <c r="I159" s="320" t="s">
        <v>616</v>
      </c>
      <c r="J159" s="320" t="s">
        <v>677</v>
      </c>
      <c r="K159" s="316"/>
    </row>
    <row r="160" s="1" customFormat="1" ht="15" customHeight="1">
      <c r="B160" s="293"/>
      <c r="C160" s="320" t="s">
        <v>678</v>
      </c>
      <c r="D160" s="268"/>
      <c r="E160" s="268"/>
      <c r="F160" s="321" t="s">
        <v>614</v>
      </c>
      <c r="G160" s="268"/>
      <c r="H160" s="320" t="s">
        <v>679</v>
      </c>
      <c r="I160" s="320" t="s">
        <v>649</v>
      </c>
      <c r="J160" s="320"/>
      <c r="K160" s="316"/>
    </row>
    <row r="16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="1" customFormat="1" ht="45" customHeight="1">
      <c r="B165" s="258"/>
      <c r="C165" s="259" t="s">
        <v>680</v>
      </c>
      <c r="D165" s="259"/>
      <c r="E165" s="259"/>
      <c r="F165" s="259"/>
      <c r="G165" s="259"/>
      <c r="H165" s="259"/>
      <c r="I165" s="259"/>
      <c r="J165" s="259"/>
      <c r="K165" s="260"/>
    </row>
    <row r="166" s="1" customFormat="1" ht="17.25" customHeight="1">
      <c r="B166" s="258"/>
      <c r="C166" s="283" t="s">
        <v>608</v>
      </c>
      <c r="D166" s="283"/>
      <c r="E166" s="283"/>
      <c r="F166" s="283" t="s">
        <v>609</v>
      </c>
      <c r="G166" s="325"/>
      <c r="H166" s="326" t="s">
        <v>55</v>
      </c>
      <c r="I166" s="326" t="s">
        <v>58</v>
      </c>
      <c r="J166" s="283" t="s">
        <v>610</v>
      </c>
      <c r="K166" s="260"/>
    </row>
    <row r="167" s="1" customFormat="1" ht="17.25" customHeight="1">
      <c r="B167" s="261"/>
      <c r="C167" s="285" t="s">
        <v>611</v>
      </c>
      <c r="D167" s="285"/>
      <c r="E167" s="285"/>
      <c r="F167" s="286" t="s">
        <v>612</v>
      </c>
      <c r="G167" s="327"/>
      <c r="H167" s="328"/>
      <c r="I167" s="328"/>
      <c r="J167" s="285" t="s">
        <v>613</v>
      </c>
      <c r="K167" s="263"/>
    </row>
    <row r="168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="1" customFormat="1" ht="15" customHeight="1">
      <c r="B169" s="293"/>
      <c r="C169" s="268" t="s">
        <v>617</v>
      </c>
      <c r="D169" s="268"/>
      <c r="E169" s="268"/>
      <c r="F169" s="291" t="s">
        <v>614</v>
      </c>
      <c r="G169" s="268"/>
      <c r="H169" s="268" t="s">
        <v>654</v>
      </c>
      <c r="I169" s="268" t="s">
        <v>616</v>
      </c>
      <c r="J169" s="268">
        <v>120</v>
      </c>
      <c r="K169" s="316"/>
    </row>
    <row r="170" s="1" customFormat="1" ht="15" customHeight="1">
      <c r="B170" s="293"/>
      <c r="C170" s="268" t="s">
        <v>663</v>
      </c>
      <c r="D170" s="268"/>
      <c r="E170" s="268"/>
      <c r="F170" s="291" t="s">
        <v>614</v>
      </c>
      <c r="G170" s="268"/>
      <c r="H170" s="268" t="s">
        <v>664</v>
      </c>
      <c r="I170" s="268" t="s">
        <v>616</v>
      </c>
      <c r="J170" s="268" t="s">
        <v>665</v>
      </c>
      <c r="K170" s="316"/>
    </row>
    <row r="171" s="1" customFormat="1" ht="15" customHeight="1">
      <c r="B171" s="293"/>
      <c r="C171" s="268" t="s">
        <v>562</v>
      </c>
      <c r="D171" s="268"/>
      <c r="E171" s="268"/>
      <c r="F171" s="291" t="s">
        <v>614</v>
      </c>
      <c r="G171" s="268"/>
      <c r="H171" s="268" t="s">
        <v>681</v>
      </c>
      <c r="I171" s="268" t="s">
        <v>616</v>
      </c>
      <c r="J171" s="268" t="s">
        <v>665</v>
      </c>
      <c r="K171" s="316"/>
    </row>
    <row r="172" s="1" customFormat="1" ht="15" customHeight="1">
      <c r="B172" s="293"/>
      <c r="C172" s="268" t="s">
        <v>619</v>
      </c>
      <c r="D172" s="268"/>
      <c r="E172" s="268"/>
      <c r="F172" s="291" t="s">
        <v>620</v>
      </c>
      <c r="G172" s="268"/>
      <c r="H172" s="268" t="s">
        <v>681</v>
      </c>
      <c r="I172" s="268" t="s">
        <v>616</v>
      </c>
      <c r="J172" s="268">
        <v>50</v>
      </c>
      <c r="K172" s="316"/>
    </row>
    <row r="173" s="1" customFormat="1" ht="15" customHeight="1">
      <c r="B173" s="293"/>
      <c r="C173" s="268" t="s">
        <v>622</v>
      </c>
      <c r="D173" s="268"/>
      <c r="E173" s="268"/>
      <c r="F173" s="291" t="s">
        <v>614</v>
      </c>
      <c r="G173" s="268"/>
      <c r="H173" s="268" t="s">
        <v>681</v>
      </c>
      <c r="I173" s="268" t="s">
        <v>624</v>
      </c>
      <c r="J173" s="268"/>
      <c r="K173" s="316"/>
    </row>
    <row r="174" s="1" customFormat="1" ht="15" customHeight="1">
      <c r="B174" s="293"/>
      <c r="C174" s="268" t="s">
        <v>633</v>
      </c>
      <c r="D174" s="268"/>
      <c r="E174" s="268"/>
      <c r="F174" s="291" t="s">
        <v>620</v>
      </c>
      <c r="G174" s="268"/>
      <c r="H174" s="268" t="s">
        <v>681</v>
      </c>
      <c r="I174" s="268" t="s">
        <v>616</v>
      </c>
      <c r="J174" s="268">
        <v>50</v>
      </c>
      <c r="K174" s="316"/>
    </row>
    <row r="175" s="1" customFormat="1" ht="15" customHeight="1">
      <c r="B175" s="293"/>
      <c r="C175" s="268" t="s">
        <v>641</v>
      </c>
      <c r="D175" s="268"/>
      <c r="E175" s="268"/>
      <c r="F175" s="291" t="s">
        <v>620</v>
      </c>
      <c r="G175" s="268"/>
      <c r="H175" s="268" t="s">
        <v>681</v>
      </c>
      <c r="I175" s="268" t="s">
        <v>616</v>
      </c>
      <c r="J175" s="268">
        <v>50</v>
      </c>
      <c r="K175" s="316"/>
    </row>
    <row r="176" s="1" customFormat="1" ht="15" customHeight="1">
      <c r="B176" s="293"/>
      <c r="C176" s="268" t="s">
        <v>639</v>
      </c>
      <c r="D176" s="268"/>
      <c r="E176" s="268"/>
      <c r="F176" s="291" t="s">
        <v>620</v>
      </c>
      <c r="G176" s="268"/>
      <c r="H176" s="268" t="s">
        <v>681</v>
      </c>
      <c r="I176" s="268" t="s">
        <v>616</v>
      </c>
      <c r="J176" s="268">
        <v>50</v>
      </c>
      <c r="K176" s="316"/>
    </row>
    <row r="177" s="1" customFormat="1" ht="15" customHeight="1">
      <c r="B177" s="293"/>
      <c r="C177" s="268" t="s">
        <v>103</v>
      </c>
      <c r="D177" s="268"/>
      <c r="E177" s="268"/>
      <c r="F177" s="291" t="s">
        <v>614</v>
      </c>
      <c r="G177" s="268"/>
      <c r="H177" s="268" t="s">
        <v>682</v>
      </c>
      <c r="I177" s="268" t="s">
        <v>683</v>
      </c>
      <c r="J177" s="268"/>
      <c r="K177" s="316"/>
    </row>
    <row r="178" s="1" customFormat="1" ht="15" customHeight="1">
      <c r="B178" s="293"/>
      <c r="C178" s="268" t="s">
        <v>58</v>
      </c>
      <c r="D178" s="268"/>
      <c r="E178" s="268"/>
      <c r="F178" s="291" t="s">
        <v>614</v>
      </c>
      <c r="G178" s="268"/>
      <c r="H178" s="268" t="s">
        <v>684</v>
      </c>
      <c r="I178" s="268" t="s">
        <v>685</v>
      </c>
      <c r="J178" s="268">
        <v>1</v>
      </c>
      <c r="K178" s="316"/>
    </row>
    <row r="179" s="1" customFormat="1" ht="15" customHeight="1">
      <c r="B179" s="293"/>
      <c r="C179" s="268" t="s">
        <v>54</v>
      </c>
      <c r="D179" s="268"/>
      <c r="E179" s="268"/>
      <c r="F179" s="291" t="s">
        <v>614</v>
      </c>
      <c r="G179" s="268"/>
      <c r="H179" s="268" t="s">
        <v>686</v>
      </c>
      <c r="I179" s="268" t="s">
        <v>616</v>
      </c>
      <c r="J179" s="268">
        <v>20</v>
      </c>
      <c r="K179" s="316"/>
    </row>
    <row r="180" s="1" customFormat="1" ht="15" customHeight="1">
      <c r="B180" s="293"/>
      <c r="C180" s="268" t="s">
        <v>55</v>
      </c>
      <c r="D180" s="268"/>
      <c r="E180" s="268"/>
      <c r="F180" s="291" t="s">
        <v>614</v>
      </c>
      <c r="G180" s="268"/>
      <c r="H180" s="268" t="s">
        <v>687</v>
      </c>
      <c r="I180" s="268" t="s">
        <v>616</v>
      </c>
      <c r="J180" s="268">
        <v>255</v>
      </c>
      <c r="K180" s="316"/>
    </row>
    <row r="181" s="1" customFormat="1" ht="15" customHeight="1">
      <c r="B181" s="293"/>
      <c r="C181" s="268" t="s">
        <v>104</v>
      </c>
      <c r="D181" s="268"/>
      <c r="E181" s="268"/>
      <c r="F181" s="291" t="s">
        <v>614</v>
      </c>
      <c r="G181" s="268"/>
      <c r="H181" s="268" t="s">
        <v>578</v>
      </c>
      <c r="I181" s="268" t="s">
        <v>616</v>
      </c>
      <c r="J181" s="268">
        <v>10</v>
      </c>
      <c r="K181" s="316"/>
    </row>
    <row r="182" s="1" customFormat="1" ht="15" customHeight="1">
      <c r="B182" s="293"/>
      <c r="C182" s="268" t="s">
        <v>105</v>
      </c>
      <c r="D182" s="268"/>
      <c r="E182" s="268"/>
      <c r="F182" s="291" t="s">
        <v>614</v>
      </c>
      <c r="G182" s="268"/>
      <c r="H182" s="268" t="s">
        <v>688</v>
      </c>
      <c r="I182" s="268" t="s">
        <v>649</v>
      </c>
      <c r="J182" s="268"/>
      <c r="K182" s="316"/>
    </row>
    <row r="183" s="1" customFormat="1" ht="15" customHeight="1">
      <c r="B183" s="293"/>
      <c r="C183" s="268" t="s">
        <v>689</v>
      </c>
      <c r="D183" s="268"/>
      <c r="E183" s="268"/>
      <c r="F183" s="291" t="s">
        <v>614</v>
      </c>
      <c r="G183" s="268"/>
      <c r="H183" s="268" t="s">
        <v>690</v>
      </c>
      <c r="I183" s="268" t="s">
        <v>649</v>
      </c>
      <c r="J183" s="268"/>
      <c r="K183" s="316"/>
    </row>
    <row r="184" s="1" customFormat="1" ht="15" customHeight="1">
      <c r="B184" s="293"/>
      <c r="C184" s="268" t="s">
        <v>678</v>
      </c>
      <c r="D184" s="268"/>
      <c r="E184" s="268"/>
      <c r="F184" s="291" t="s">
        <v>614</v>
      </c>
      <c r="G184" s="268"/>
      <c r="H184" s="268" t="s">
        <v>691</v>
      </c>
      <c r="I184" s="268" t="s">
        <v>649</v>
      </c>
      <c r="J184" s="268"/>
      <c r="K184" s="316"/>
    </row>
    <row r="185" s="1" customFormat="1" ht="15" customHeight="1">
      <c r="B185" s="293"/>
      <c r="C185" s="268" t="s">
        <v>107</v>
      </c>
      <c r="D185" s="268"/>
      <c r="E185" s="268"/>
      <c r="F185" s="291" t="s">
        <v>620</v>
      </c>
      <c r="G185" s="268"/>
      <c r="H185" s="268" t="s">
        <v>692</v>
      </c>
      <c r="I185" s="268" t="s">
        <v>616</v>
      </c>
      <c r="J185" s="268">
        <v>50</v>
      </c>
      <c r="K185" s="316"/>
    </row>
    <row r="186" s="1" customFormat="1" ht="15" customHeight="1">
      <c r="B186" s="293"/>
      <c r="C186" s="268" t="s">
        <v>693</v>
      </c>
      <c r="D186" s="268"/>
      <c r="E186" s="268"/>
      <c r="F186" s="291" t="s">
        <v>620</v>
      </c>
      <c r="G186" s="268"/>
      <c r="H186" s="268" t="s">
        <v>694</v>
      </c>
      <c r="I186" s="268" t="s">
        <v>695</v>
      </c>
      <c r="J186" s="268"/>
      <c r="K186" s="316"/>
    </row>
    <row r="187" s="1" customFormat="1" ht="15" customHeight="1">
      <c r="B187" s="293"/>
      <c r="C187" s="268" t="s">
        <v>696</v>
      </c>
      <c r="D187" s="268"/>
      <c r="E187" s="268"/>
      <c r="F187" s="291" t="s">
        <v>620</v>
      </c>
      <c r="G187" s="268"/>
      <c r="H187" s="268" t="s">
        <v>697</v>
      </c>
      <c r="I187" s="268" t="s">
        <v>695</v>
      </c>
      <c r="J187" s="268"/>
      <c r="K187" s="316"/>
    </row>
    <row r="188" s="1" customFormat="1" ht="15" customHeight="1">
      <c r="B188" s="293"/>
      <c r="C188" s="268" t="s">
        <v>698</v>
      </c>
      <c r="D188" s="268"/>
      <c r="E188" s="268"/>
      <c r="F188" s="291" t="s">
        <v>620</v>
      </c>
      <c r="G188" s="268"/>
      <c r="H188" s="268" t="s">
        <v>699</v>
      </c>
      <c r="I188" s="268" t="s">
        <v>695</v>
      </c>
      <c r="J188" s="268"/>
      <c r="K188" s="316"/>
    </row>
    <row r="189" s="1" customFormat="1" ht="15" customHeight="1">
      <c r="B189" s="293"/>
      <c r="C189" s="329" t="s">
        <v>700</v>
      </c>
      <c r="D189" s="268"/>
      <c r="E189" s="268"/>
      <c r="F189" s="291" t="s">
        <v>620</v>
      </c>
      <c r="G189" s="268"/>
      <c r="H189" s="268" t="s">
        <v>701</v>
      </c>
      <c r="I189" s="268" t="s">
        <v>702</v>
      </c>
      <c r="J189" s="330" t="s">
        <v>703</v>
      </c>
      <c r="K189" s="316"/>
    </row>
    <row r="190" s="1" customFormat="1" ht="15" customHeight="1">
      <c r="B190" s="293"/>
      <c r="C190" s="329" t="s">
        <v>43</v>
      </c>
      <c r="D190" s="268"/>
      <c r="E190" s="268"/>
      <c r="F190" s="291" t="s">
        <v>614</v>
      </c>
      <c r="G190" s="268"/>
      <c r="H190" s="265" t="s">
        <v>704</v>
      </c>
      <c r="I190" s="268" t="s">
        <v>705</v>
      </c>
      <c r="J190" s="268"/>
      <c r="K190" s="316"/>
    </row>
    <row r="191" s="1" customFormat="1" ht="15" customHeight="1">
      <c r="B191" s="293"/>
      <c r="C191" s="329" t="s">
        <v>706</v>
      </c>
      <c r="D191" s="268"/>
      <c r="E191" s="268"/>
      <c r="F191" s="291" t="s">
        <v>614</v>
      </c>
      <c r="G191" s="268"/>
      <c r="H191" s="268" t="s">
        <v>707</v>
      </c>
      <c r="I191" s="268" t="s">
        <v>649</v>
      </c>
      <c r="J191" s="268"/>
      <c r="K191" s="316"/>
    </row>
    <row r="192" s="1" customFormat="1" ht="15" customHeight="1">
      <c r="B192" s="293"/>
      <c r="C192" s="329" t="s">
        <v>708</v>
      </c>
      <c r="D192" s="268"/>
      <c r="E192" s="268"/>
      <c r="F192" s="291" t="s">
        <v>614</v>
      </c>
      <c r="G192" s="268"/>
      <c r="H192" s="268" t="s">
        <v>709</v>
      </c>
      <c r="I192" s="268" t="s">
        <v>649</v>
      </c>
      <c r="J192" s="268"/>
      <c r="K192" s="316"/>
    </row>
    <row r="193" s="1" customFormat="1" ht="15" customHeight="1">
      <c r="B193" s="293"/>
      <c r="C193" s="329" t="s">
        <v>710</v>
      </c>
      <c r="D193" s="268"/>
      <c r="E193" s="268"/>
      <c r="F193" s="291" t="s">
        <v>620</v>
      </c>
      <c r="G193" s="268"/>
      <c r="H193" s="268" t="s">
        <v>711</v>
      </c>
      <c r="I193" s="268" t="s">
        <v>649</v>
      </c>
      <c r="J193" s="268"/>
      <c r="K193" s="316"/>
    </row>
    <row r="194" s="1" customFormat="1" ht="15" customHeight="1">
      <c r="B194" s="322"/>
      <c r="C194" s="331"/>
      <c r="D194" s="302"/>
      <c r="E194" s="302"/>
      <c r="F194" s="302"/>
      <c r="G194" s="302"/>
      <c r="H194" s="302"/>
      <c r="I194" s="302"/>
      <c r="J194" s="302"/>
      <c r="K194" s="323"/>
    </row>
    <row r="195" s="1" customFormat="1" ht="18.75" customHeight="1">
      <c r="B195" s="304"/>
      <c r="C195" s="314"/>
      <c r="D195" s="314"/>
      <c r="E195" s="314"/>
      <c r="F195" s="324"/>
      <c r="G195" s="314"/>
      <c r="H195" s="314"/>
      <c r="I195" s="314"/>
      <c r="J195" s="314"/>
      <c r="K195" s="304"/>
    </row>
    <row r="196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="1" customFormat="1" ht="13.5">
      <c r="B198" s="255"/>
      <c r="C198" s="256"/>
      <c r="D198" s="256"/>
      <c r="E198" s="256"/>
      <c r="F198" s="256"/>
      <c r="G198" s="256"/>
      <c r="H198" s="256"/>
      <c r="I198" s="256"/>
      <c r="J198" s="256"/>
      <c r="K198" s="257"/>
    </row>
    <row r="199" s="1" customFormat="1" ht="21">
      <c r="B199" s="258"/>
      <c r="C199" s="259" t="s">
        <v>712</v>
      </c>
      <c r="D199" s="259"/>
      <c r="E199" s="259"/>
      <c r="F199" s="259"/>
      <c r="G199" s="259"/>
      <c r="H199" s="259"/>
      <c r="I199" s="259"/>
      <c r="J199" s="259"/>
      <c r="K199" s="260"/>
    </row>
    <row r="200" s="1" customFormat="1" ht="25.5" customHeight="1">
      <c r="B200" s="258"/>
      <c r="C200" s="332" t="s">
        <v>713</v>
      </c>
      <c r="D200" s="332"/>
      <c r="E200" s="332"/>
      <c r="F200" s="332" t="s">
        <v>714</v>
      </c>
      <c r="G200" s="333"/>
      <c r="H200" s="332" t="s">
        <v>715</v>
      </c>
      <c r="I200" s="332"/>
      <c r="J200" s="332"/>
      <c r="K200" s="260"/>
    </row>
    <row r="201" s="1" customFormat="1" ht="5.25" customHeight="1">
      <c r="B201" s="293"/>
      <c r="C201" s="288"/>
      <c r="D201" s="288"/>
      <c r="E201" s="288"/>
      <c r="F201" s="288"/>
      <c r="G201" s="314"/>
      <c r="H201" s="288"/>
      <c r="I201" s="288"/>
      <c r="J201" s="288"/>
      <c r="K201" s="316"/>
    </row>
    <row r="202" s="1" customFormat="1" ht="15" customHeight="1">
      <c r="B202" s="293"/>
      <c r="C202" s="268" t="s">
        <v>705</v>
      </c>
      <c r="D202" s="268"/>
      <c r="E202" s="268"/>
      <c r="F202" s="291" t="s">
        <v>44</v>
      </c>
      <c r="G202" s="268"/>
      <c r="H202" s="268" t="s">
        <v>716</v>
      </c>
      <c r="I202" s="268"/>
      <c r="J202" s="268"/>
      <c r="K202" s="316"/>
    </row>
    <row r="203" s="1" customFormat="1" ht="15" customHeight="1">
      <c r="B203" s="293"/>
      <c r="C203" s="268"/>
      <c r="D203" s="268"/>
      <c r="E203" s="268"/>
      <c r="F203" s="291" t="s">
        <v>45</v>
      </c>
      <c r="G203" s="268"/>
      <c r="H203" s="268" t="s">
        <v>717</v>
      </c>
      <c r="I203" s="268"/>
      <c r="J203" s="268"/>
      <c r="K203" s="316"/>
    </row>
    <row r="204" s="1" customFormat="1" ht="15" customHeight="1">
      <c r="B204" s="293"/>
      <c r="C204" s="268"/>
      <c r="D204" s="268"/>
      <c r="E204" s="268"/>
      <c r="F204" s="291" t="s">
        <v>48</v>
      </c>
      <c r="G204" s="268"/>
      <c r="H204" s="268" t="s">
        <v>718</v>
      </c>
      <c r="I204" s="268"/>
      <c r="J204" s="268"/>
      <c r="K204" s="316"/>
    </row>
    <row r="205" s="1" customFormat="1" ht="15" customHeight="1">
      <c r="B205" s="293"/>
      <c r="C205" s="268"/>
      <c r="D205" s="268"/>
      <c r="E205" s="268"/>
      <c r="F205" s="291" t="s">
        <v>46</v>
      </c>
      <c r="G205" s="268"/>
      <c r="H205" s="268" t="s">
        <v>719</v>
      </c>
      <c r="I205" s="268"/>
      <c r="J205" s="268"/>
      <c r="K205" s="316"/>
    </row>
    <row r="206" s="1" customFormat="1" ht="15" customHeight="1">
      <c r="B206" s="293"/>
      <c r="C206" s="268"/>
      <c r="D206" s="268"/>
      <c r="E206" s="268"/>
      <c r="F206" s="291" t="s">
        <v>47</v>
      </c>
      <c r="G206" s="268"/>
      <c r="H206" s="268" t="s">
        <v>720</v>
      </c>
      <c r="I206" s="268"/>
      <c r="J206" s="268"/>
      <c r="K206" s="316"/>
    </row>
    <row r="207" s="1" customFormat="1" ht="15" customHeight="1">
      <c r="B207" s="293"/>
      <c r="C207" s="268"/>
      <c r="D207" s="268"/>
      <c r="E207" s="268"/>
      <c r="F207" s="291"/>
      <c r="G207" s="268"/>
      <c r="H207" s="268"/>
      <c r="I207" s="268"/>
      <c r="J207" s="268"/>
      <c r="K207" s="316"/>
    </row>
    <row r="208" s="1" customFormat="1" ht="15" customHeight="1">
      <c r="B208" s="293"/>
      <c r="C208" s="268" t="s">
        <v>661</v>
      </c>
      <c r="D208" s="268"/>
      <c r="E208" s="268"/>
      <c r="F208" s="291" t="s">
        <v>80</v>
      </c>
      <c r="G208" s="268"/>
      <c r="H208" s="268" t="s">
        <v>721</v>
      </c>
      <c r="I208" s="268"/>
      <c r="J208" s="268"/>
      <c r="K208" s="316"/>
    </row>
    <row r="209" s="1" customFormat="1" ht="15" customHeight="1">
      <c r="B209" s="293"/>
      <c r="C209" s="268"/>
      <c r="D209" s="268"/>
      <c r="E209" s="268"/>
      <c r="F209" s="291" t="s">
        <v>556</v>
      </c>
      <c r="G209" s="268"/>
      <c r="H209" s="268" t="s">
        <v>557</v>
      </c>
      <c r="I209" s="268"/>
      <c r="J209" s="268"/>
      <c r="K209" s="316"/>
    </row>
    <row r="210" s="1" customFormat="1" ht="15" customHeight="1">
      <c r="B210" s="293"/>
      <c r="C210" s="268"/>
      <c r="D210" s="268"/>
      <c r="E210" s="268"/>
      <c r="F210" s="291" t="s">
        <v>554</v>
      </c>
      <c r="G210" s="268"/>
      <c r="H210" s="268" t="s">
        <v>722</v>
      </c>
      <c r="I210" s="268"/>
      <c r="J210" s="268"/>
      <c r="K210" s="316"/>
    </row>
    <row r="211" s="1" customFormat="1" ht="15" customHeight="1">
      <c r="B211" s="334"/>
      <c r="C211" s="268"/>
      <c r="D211" s="268"/>
      <c r="E211" s="268"/>
      <c r="F211" s="291" t="s">
        <v>558</v>
      </c>
      <c r="G211" s="329"/>
      <c r="H211" s="320" t="s">
        <v>559</v>
      </c>
      <c r="I211" s="320"/>
      <c r="J211" s="320"/>
      <c r="K211" s="335"/>
    </row>
    <row r="212" s="1" customFormat="1" ht="15" customHeight="1">
      <c r="B212" s="334"/>
      <c r="C212" s="268"/>
      <c r="D212" s="268"/>
      <c r="E212" s="268"/>
      <c r="F212" s="291" t="s">
        <v>560</v>
      </c>
      <c r="G212" s="329"/>
      <c r="H212" s="320" t="s">
        <v>723</v>
      </c>
      <c r="I212" s="320"/>
      <c r="J212" s="320"/>
      <c r="K212" s="335"/>
    </row>
    <row r="213" s="1" customFormat="1" ht="15" customHeight="1">
      <c r="B213" s="334"/>
      <c r="C213" s="268"/>
      <c r="D213" s="268"/>
      <c r="E213" s="268"/>
      <c r="F213" s="291"/>
      <c r="G213" s="329"/>
      <c r="H213" s="320"/>
      <c r="I213" s="320"/>
      <c r="J213" s="320"/>
      <c r="K213" s="335"/>
    </row>
    <row r="214" s="1" customFormat="1" ht="15" customHeight="1">
      <c r="B214" s="334"/>
      <c r="C214" s="268" t="s">
        <v>685</v>
      </c>
      <c r="D214" s="268"/>
      <c r="E214" s="268"/>
      <c r="F214" s="291">
        <v>1</v>
      </c>
      <c r="G214" s="329"/>
      <c r="H214" s="320" t="s">
        <v>724</v>
      </c>
      <c r="I214" s="320"/>
      <c r="J214" s="320"/>
      <c r="K214" s="335"/>
    </row>
    <row r="215" s="1" customFormat="1" ht="15" customHeight="1">
      <c r="B215" s="334"/>
      <c r="C215" s="268"/>
      <c r="D215" s="268"/>
      <c r="E215" s="268"/>
      <c r="F215" s="291">
        <v>2</v>
      </c>
      <c r="G215" s="329"/>
      <c r="H215" s="320" t="s">
        <v>725</v>
      </c>
      <c r="I215" s="320"/>
      <c r="J215" s="320"/>
      <c r="K215" s="335"/>
    </row>
    <row r="216" s="1" customFormat="1" ht="15" customHeight="1">
      <c r="B216" s="334"/>
      <c r="C216" s="268"/>
      <c r="D216" s="268"/>
      <c r="E216" s="268"/>
      <c r="F216" s="291">
        <v>3</v>
      </c>
      <c r="G216" s="329"/>
      <c r="H216" s="320" t="s">
        <v>726</v>
      </c>
      <c r="I216" s="320"/>
      <c r="J216" s="320"/>
      <c r="K216" s="335"/>
    </row>
    <row r="217" s="1" customFormat="1" ht="15" customHeight="1">
      <c r="B217" s="334"/>
      <c r="C217" s="268"/>
      <c r="D217" s="268"/>
      <c r="E217" s="268"/>
      <c r="F217" s="291">
        <v>4</v>
      </c>
      <c r="G217" s="329"/>
      <c r="H217" s="320" t="s">
        <v>727</v>
      </c>
      <c r="I217" s="320"/>
      <c r="J217" s="320"/>
      <c r="K217" s="335"/>
    </row>
    <row r="218" s="1" customFormat="1" ht="12.75" customHeight="1">
      <c r="B218" s="336"/>
      <c r="C218" s="337"/>
      <c r="D218" s="337"/>
      <c r="E218" s="337"/>
      <c r="F218" s="337"/>
      <c r="G218" s="337"/>
      <c r="H218" s="337"/>
      <c r="I218" s="337"/>
      <c r="J218" s="337"/>
      <c r="K218" s="33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DESKTOP-V3TFETB\x</dc:creator>
  <cp:lastModifiedBy>DESKTOP-V3TFETB\x</cp:lastModifiedBy>
  <dcterms:created xsi:type="dcterms:W3CDTF">2022-10-29T18:26:05Z</dcterms:created>
  <dcterms:modified xsi:type="dcterms:W3CDTF">2022-10-29T18:26:08Z</dcterms:modified>
</cp:coreProperties>
</file>